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155" tabRatio="36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A1'!$E$1:$E$705</definedName>
    <definedName name="_xlnm.Print_Titles" localSheetId="1">'Mau A1'!$7:$10</definedName>
  </definedNames>
  <calcPr calcId="144525" calcMode="manual"/>
  <fileRecoveryPr repairLoad="1"/>
</workbook>
</file>

<file path=xl/calcChain.xml><?xml version="1.0" encoding="utf-8"?>
<calcChain xmlns="http://schemas.openxmlformats.org/spreadsheetml/2006/main">
  <c r="R24" i="2" l="1"/>
  <c r="S24" i="2" s="1"/>
  <c r="Q24" i="2"/>
  <c r="P24" i="2"/>
  <c r="O24" i="2"/>
  <c r="N24" i="2"/>
  <c r="M24" i="2"/>
  <c r="L24" i="2"/>
  <c r="K24" i="2"/>
  <c r="F24" i="2"/>
  <c r="G24" i="2"/>
  <c r="H24" i="2"/>
  <c r="I24" i="2"/>
  <c r="J24" i="2"/>
  <c r="E24" i="2"/>
  <c r="D24" i="2"/>
  <c r="S161" i="4"/>
  <c r="T161" i="4" s="1"/>
  <c r="AA11" i="4"/>
  <c r="Z31" i="4"/>
  <c r="AA31" i="4"/>
  <c r="Z51" i="4"/>
  <c r="AA51" i="4"/>
  <c r="P71" i="4"/>
  <c r="Y71" i="4"/>
  <c r="AC71" i="4" s="1"/>
  <c r="Z71" i="4"/>
  <c r="AA71" i="4"/>
  <c r="Z91" i="4"/>
  <c r="Z11" i="4" l="1"/>
  <c r="N340" i="4"/>
  <c r="N51" i="4"/>
  <c r="N31" i="4"/>
  <c r="N11" i="4"/>
  <c r="K423" i="4" l="1"/>
  <c r="M423" i="4" s="1"/>
  <c r="L423" i="4"/>
  <c r="K424" i="4"/>
  <c r="L424" i="4"/>
  <c r="M424" i="4" s="1"/>
  <c r="K425" i="4"/>
  <c r="L425" i="4"/>
  <c r="M425" i="4"/>
  <c r="K426" i="4"/>
  <c r="L426" i="4"/>
  <c r="K427" i="4"/>
  <c r="M427" i="4" s="1"/>
  <c r="L427" i="4"/>
  <c r="K428" i="4"/>
  <c r="L428" i="4"/>
  <c r="M428" i="4" s="1"/>
  <c r="K429" i="4"/>
  <c r="L429" i="4"/>
  <c r="M429" i="4"/>
  <c r="K430" i="4"/>
  <c r="M430" i="4" s="1"/>
  <c r="L430" i="4"/>
  <c r="K431" i="4"/>
  <c r="M431" i="4" s="1"/>
  <c r="L431" i="4"/>
  <c r="K432" i="4"/>
  <c r="L432" i="4"/>
  <c r="M432" i="4"/>
  <c r="K433" i="4"/>
  <c r="L433" i="4"/>
  <c r="K434" i="4"/>
  <c r="L434" i="4"/>
  <c r="M434" i="4"/>
  <c r="K435" i="4"/>
  <c r="M435" i="4" s="1"/>
  <c r="L435" i="4"/>
  <c r="K436" i="4"/>
  <c r="M436" i="4" s="1"/>
  <c r="L436" i="4"/>
  <c r="K437" i="4"/>
  <c r="L437" i="4"/>
  <c r="M437" i="4" s="1"/>
  <c r="K438" i="4"/>
  <c r="L438" i="4"/>
  <c r="M438" i="4" s="1"/>
  <c r="K439" i="4"/>
  <c r="M439" i="4" s="1"/>
  <c r="L439" i="4"/>
  <c r="K440" i="4"/>
  <c r="M440" i="4" s="1"/>
  <c r="L440" i="4"/>
  <c r="K441" i="4"/>
  <c r="L441" i="4"/>
  <c r="M441" i="4" s="1"/>
  <c r="K442" i="4"/>
  <c r="L442" i="4"/>
  <c r="M442" i="4"/>
  <c r="K443" i="4"/>
  <c r="L443" i="4"/>
  <c r="M443" i="4"/>
  <c r="K444" i="4"/>
  <c r="M444" i="4" s="1"/>
  <c r="L444" i="4"/>
  <c r="K445" i="4"/>
  <c r="L445" i="4"/>
  <c r="K446" i="4"/>
  <c r="M446" i="4" s="1"/>
  <c r="L446" i="4"/>
  <c r="K447" i="4"/>
  <c r="M447" i="4" s="1"/>
  <c r="L447" i="4"/>
  <c r="K448" i="4"/>
  <c r="L448" i="4"/>
  <c r="M448" i="4" s="1"/>
  <c r="K449" i="4"/>
  <c r="L449" i="4"/>
  <c r="M449" i="4" s="1"/>
  <c r="K450" i="4"/>
  <c r="M450" i="4" s="1"/>
  <c r="L450" i="4"/>
  <c r="K451" i="4"/>
  <c r="L451" i="4"/>
  <c r="M451" i="4"/>
  <c r="K452" i="4"/>
  <c r="M452" i="4" s="1"/>
  <c r="L452" i="4"/>
  <c r="K453" i="4"/>
  <c r="L453" i="4"/>
  <c r="M453" i="4" s="1"/>
  <c r="K454" i="4"/>
  <c r="L454" i="4"/>
  <c r="M454" i="4" s="1"/>
  <c r="K455" i="4"/>
  <c r="L455" i="4"/>
  <c r="M455" i="4" s="1"/>
  <c r="K456" i="4"/>
  <c r="L456" i="4"/>
  <c r="K457" i="4"/>
  <c r="L457" i="4"/>
  <c r="M433" i="4" l="1"/>
  <c r="M457" i="4"/>
  <c r="M456" i="4"/>
  <c r="M426" i="4"/>
  <c r="M445" i="4"/>
  <c r="K399" i="4"/>
  <c r="L399" i="4"/>
  <c r="M399" i="4"/>
  <c r="K388" i="4"/>
  <c r="M388" i="4" s="1"/>
  <c r="L388" i="4"/>
  <c r="K389" i="4"/>
  <c r="M389" i="4" s="1"/>
  <c r="L389" i="4"/>
  <c r="K390" i="4"/>
  <c r="L390" i="4"/>
  <c r="K391" i="4"/>
  <c r="L391" i="4"/>
  <c r="K392" i="4"/>
  <c r="M392" i="4" s="1"/>
  <c r="L392" i="4"/>
  <c r="K393" i="4"/>
  <c r="L393" i="4"/>
  <c r="K394" i="4"/>
  <c r="L394" i="4"/>
  <c r="M394" i="4"/>
  <c r="K395" i="4"/>
  <c r="L395" i="4"/>
  <c r="K396" i="4"/>
  <c r="M396" i="4" s="1"/>
  <c r="L396" i="4"/>
  <c r="K397" i="4"/>
  <c r="L397" i="4"/>
  <c r="K398" i="4"/>
  <c r="L398" i="4"/>
  <c r="M398" i="4" l="1"/>
  <c r="M390" i="4"/>
  <c r="M393" i="4"/>
  <c r="M391" i="4"/>
  <c r="M397" i="4"/>
  <c r="M395" i="4"/>
  <c r="K92" i="4"/>
  <c r="L92" i="4"/>
  <c r="K93" i="4"/>
  <c r="L93" i="4"/>
  <c r="M93" i="4"/>
  <c r="K94" i="4"/>
  <c r="L94" i="4"/>
  <c r="M94" i="4" s="1"/>
  <c r="K95" i="4"/>
  <c r="L95" i="4"/>
  <c r="K96" i="4"/>
  <c r="L96" i="4"/>
  <c r="K97" i="4"/>
  <c r="L97" i="4"/>
  <c r="K98" i="4"/>
  <c r="L98" i="4"/>
  <c r="K99" i="4"/>
  <c r="L99" i="4"/>
  <c r="K100" i="4"/>
  <c r="L100" i="4"/>
  <c r="K101" i="4"/>
  <c r="L101" i="4"/>
  <c r="K102" i="4"/>
  <c r="L102" i="4"/>
  <c r="K103" i="4"/>
  <c r="M103" i="4" s="1"/>
  <c r="L103" i="4"/>
  <c r="K104" i="4"/>
  <c r="L104" i="4"/>
  <c r="M104" i="4"/>
  <c r="K105" i="4"/>
  <c r="M105" i="4" s="1"/>
  <c r="L105" i="4"/>
  <c r="K106" i="4"/>
  <c r="L106" i="4"/>
  <c r="K107" i="4"/>
  <c r="L107" i="4"/>
  <c r="K108" i="4"/>
  <c r="L108" i="4"/>
  <c r="K109" i="4"/>
  <c r="L109" i="4"/>
  <c r="K110" i="4"/>
  <c r="M110" i="4" s="1"/>
  <c r="L110" i="4"/>
  <c r="K111" i="4"/>
  <c r="L111" i="4"/>
  <c r="K112" i="4"/>
  <c r="L112" i="4"/>
  <c r="M112" i="4" s="1"/>
  <c r="K113" i="4"/>
  <c r="L113" i="4"/>
  <c r="K114" i="4"/>
  <c r="L114" i="4"/>
  <c r="M114" i="4"/>
  <c r="K115" i="4"/>
  <c r="L115" i="4"/>
  <c r="K116" i="4"/>
  <c r="L116" i="4"/>
  <c r="M116" i="4" s="1"/>
  <c r="K117" i="4"/>
  <c r="L117" i="4"/>
  <c r="M117" i="4"/>
  <c r="M98" i="4" l="1"/>
  <c r="M99" i="4"/>
  <c r="M106" i="4"/>
  <c r="M111" i="4"/>
  <c r="M92" i="4"/>
  <c r="M107" i="4"/>
  <c r="M102" i="4"/>
  <c r="M95" i="4"/>
  <c r="M96" i="4"/>
  <c r="M97" i="4"/>
  <c r="M109" i="4"/>
  <c r="M101" i="4"/>
  <c r="M115" i="4"/>
  <c r="M113" i="4"/>
  <c r="M108" i="4"/>
  <c r="M100" i="4"/>
  <c r="K301" i="4"/>
  <c r="M301" i="4" s="1"/>
  <c r="L301" i="4"/>
  <c r="K302" i="4"/>
  <c r="L302" i="4"/>
  <c r="M302" i="4"/>
  <c r="K303" i="4"/>
  <c r="L303" i="4"/>
  <c r="M303" i="4" s="1"/>
  <c r="K304" i="4"/>
  <c r="L304" i="4"/>
  <c r="K305" i="4"/>
  <c r="L305" i="4"/>
  <c r="M305" i="4" s="1"/>
  <c r="K306" i="4"/>
  <c r="L306" i="4"/>
  <c r="K307" i="4"/>
  <c r="L307" i="4"/>
  <c r="K308" i="4"/>
  <c r="L308" i="4"/>
  <c r="K309" i="4"/>
  <c r="M309" i="4" s="1"/>
  <c r="L309" i="4"/>
  <c r="K310" i="4"/>
  <c r="L310" i="4"/>
  <c r="M310" i="4" s="1"/>
  <c r="K311" i="4"/>
  <c r="L311" i="4"/>
  <c r="M311" i="4" s="1"/>
  <c r="K312" i="4"/>
  <c r="M312" i="4" s="1"/>
  <c r="L312" i="4"/>
  <c r="K313" i="4"/>
  <c r="L313" i="4"/>
  <c r="M313" i="4" s="1"/>
  <c r="K314" i="4"/>
  <c r="L314" i="4"/>
  <c r="M314" i="4" s="1"/>
  <c r="K315" i="4"/>
  <c r="L315" i="4"/>
  <c r="K316" i="4"/>
  <c r="L316" i="4"/>
  <c r="K317" i="4"/>
  <c r="L317" i="4"/>
  <c r="M308" i="4" l="1"/>
  <c r="M306" i="4"/>
  <c r="M317" i="4"/>
  <c r="M307" i="4"/>
  <c r="M315" i="4"/>
  <c r="M316" i="4"/>
  <c r="M304" i="4"/>
  <c r="K72" i="4"/>
  <c r="M72" i="4" s="1"/>
  <c r="L72" i="4"/>
  <c r="K73" i="4"/>
  <c r="M73" i="4" s="1"/>
  <c r="L73" i="4"/>
  <c r="K74" i="4"/>
  <c r="M74" i="4" s="1"/>
  <c r="L74" i="4"/>
  <c r="K75" i="4"/>
  <c r="M75" i="4" s="1"/>
  <c r="L75" i="4"/>
  <c r="K76" i="4"/>
  <c r="L76" i="4"/>
  <c r="M76" i="4" s="1"/>
  <c r="K77" i="4"/>
  <c r="L77" i="4"/>
  <c r="K78" i="4"/>
  <c r="M78" i="4" s="1"/>
  <c r="L78" i="4"/>
  <c r="K79" i="4"/>
  <c r="L79" i="4"/>
  <c r="K80" i="4"/>
  <c r="M80" i="4" s="1"/>
  <c r="L80" i="4"/>
  <c r="K81" i="4"/>
  <c r="L81" i="4"/>
  <c r="M81" i="4" s="1"/>
  <c r="K82" i="4"/>
  <c r="L82" i="4"/>
  <c r="M82" i="4" s="1"/>
  <c r="K83" i="4"/>
  <c r="M83" i="4" s="1"/>
  <c r="L83" i="4"/>
  <c r="K84" i="4"/>
  <c r="M84" i="4" s="1"/>
  <c r="L84" i="4"/>
  <c r="M79" i="4" l="1"/>
  <c r="M77" i="4"/>
  <c r="L334" i="4"/>
  <c r="K123" i="4"/>
  <c r="L123" i="4"/>
  <c r="M123" i="4" s="1"/>
  <c r="K124" i="4"/>
  <c r="L124" i="4"/>
  <c r="M124" i="4" s="1"/>
  <c r="K125" i="4"/>
  <c r="M125" i="4" s="1"/>
  <c r="L125" i="4"/>
  <c r="K126" i="4"/>
  <c r="L126" i="4"/>
  <c r="M126" i="4" s="1"/>
  <c r="K127" i="4"/>
  <c r="L127" i="4"/>
  <c r="M127" i="4" s="1"/>
  <c r="K128" i="4"/>
  <c r="M128" i="4" s="1"/>
  <c r="L128" i="4"/>
  <c r="K129" i="4"/>
  <c r="L129" i="4"/>
  <c r="M129" i="4" s="1"/>
  <c r="K130" i="4"/>
  <c r="L130" i="4"/>
  <c r="M130" i="4" s="1"/>
  <c r="K131" i="4"/>
  <c r="M131" i="4" s="1"/>
  <c r="L131" i="4"/>
  <c r="K132" i="4"/>
  <c r="L132" i="4"/>
  <c r="M132" i="4" s="1"/>
  <c r="K133" i="4"/>
  <c r="L133" i="4"/>
  <c r="M133" i="4" s="1"/>
  <c r="K134" i="4"/>
  <c r="L134" i="4"/>
  <c r="M134" i="4"/>
  <c r="K135" i="4"/>
  <c r="L135" i="4"/>
  <c r="K137" i="4"/>
  <c r="M137" i="4" s="1"/>
  <c r="L137" i="4"/>
  <c r="K138" i="4"/>
  <c r="L138" i="4"/>
  <c r="M138" i="4" s="1"/>
  <c r="K139" i="4"/>
  <c r="L139" i="4"/>
  <c r="M139" i="4" s="1"/>
  <c r="K140" i="4"/>
  <c r="L140" i="4"/>
  <c r="K141" i="4"/>
  <c r="L141" i="4"/>
  <c r="K321" i="4"/>
  <c r="M321" i="4" s="1"/>
  <c r="L321" i="4"/>
  <c r="K322" i="4"/>
  <c r="M322" i="4" s="1"/>
  <c r="L322" i="4"/>
  <c r="K323" i="4"/>
  <c r="L323" i="4"/>
  <c r="K324" i="4"/>
  <c r="L324" i="4"/>
  <c r="M324" i="4" s="1"/>
  <c r="K325" i="4"/>
  <c r="L325" i="4"/>
  <c r="K326" i="4"/>
  <c r="M326" i="4" s="1"/>
  <c r="L326" i="4"/>
  <c r="K327" i="4"/>
  <c r="L327" i="4"/>
  <c r="K328" i="4"/>
  <c r="M328" i="4" s="1"/>
  <c r="L328" i="4"/>
  <c r="K329" i="4"/>
  <c r="M329" i="4" s="1"/>
  <c r="L329" i="4"/>
  <c r="K330" i="4"/>
  <c r="M330" i="4" s="1"/>
  <c r="L330" i="4"/>
  <c r="K331" i="4"/>
  <c r="L331" i="4"/>
  <c r="K332" i="4"/>
  <c r="M332" i="4" s="1"/>
  <c r="L332" i="4"/>
  <c r="K333" i="4"/>
  <c r="M333" i="4" s="1"/>
  <c r="L333" i="4"/>
  <c r="K334" i="4"/>
  <c r="M334" i="4" s="1"/>
  <c r="K335" i="4"/>
  <c r="L335" i="4"/>
  <c r="M323" i="4"/>
  <c r="M325" i="4"/>
  <c r="M327" i="4"/>
  <c r="M331" i="4"/>
  <c r="M140" i="4" l="1"/>
  <c r="M335" i="4"/>
  <c r="M141" i="4"/>
  <c r="M135" i="4"/>
  <c r="M372" i="4"/>
  <c r="M373" i="4"/>
  <c r="L377" i="4"/>
  <c r="L380" i="4"/>
  <c r="M380" i="4" s="1"/>
  <c r="L379" i="4"/>
  <c r="M379" i="4" s="1"/>
  <c r="L383" i="4"/>
  <c r="L382" i="4"/>
  <c r="L381" i="4"/>
  <c r="K383" i="4"/>
  <c r="K382" i="4"/>
  <c r="K381" i="4"/>
  <c r="K360" i="4"/>
  <c r="K384" i="4"/>
  <c r="M384" i="4" s="1"/>
  <c r="L386" i="4"/>
  <c r="M386" i="4" s="1"/>
  <c r="L385" i="4"/>
  <c r="M385" i="4" s="1"/>
  <c r="M370" i="4"/>
  <c r="K386" i="4"/>
  <c r="L384" i="4"/>
  <c r="K378" i="4"/>
  <c r="M378" i="4" s="1"/>
  <c r="L378" i="4"/>
  <c r="M371" i="4"/>
  <c r="M369" i="4"/>
  <c r="L374" i="4"/>
  <c r="K374" i="4"/>
  <c r="L370" i="4"/>
  <c r="L371" i="4"/>
  <c r="L372" i="4"/>
  <c r="L373" i="4"/>
  <c r="L375" i="4"/>
  <c r="K370" i="4"/>
  <c r="K371" i="4"/>
  <c r="K372" i="4"/>
  <c r="K373" i="4"/>
  <c r="K377" i="4"/>
  <c r="M377" i="4" s="1"/>
  <c r="K385" i="4"/>
  <c r="M374" i="4" l="1"/>
  <c r="K188" i="4" l="1"/>
  <c r="M188" i="4" s="1"/>
  <c r="L188" i="4"/>
  <c r="K189" i="4"/>
  <c r="L189" i="4"/>
  <c r="M189" i="4" s="1"/>
  <c r="K190" i="4"/>
  <c r="L190" i="4"/>
  <c r="M190" i="4"/>
  <c r="E46" i="2"/>
  <c r="F46" i="2"/>
  <c r="B46" i="2"/>
  <c r="Q46" i="2"/>
  <c r="K663" i="4"/>
  <c r="M663" i="4" s="1"/>
  <c r="L663" i="4"/>
  <c r="K664" i="4"/>
  <c r="L664" i="4"/>
  <c r="M664" i="4" s="1"/>
  <c r="K665" i="4"/>
  <c r="L665" i="4"/>
  <c r="M665" i="4" s="1"/>
  <c r="P663" i="4" l="1"/>
  <c r="D46" i="2"/>
  <c r="AC673" i="4"/>
  <c r="P47" i="2" s="1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AC663" i="4" l="1"/>
  <c r="P46" i="2" s="1"/>
  <c r="R46" i="2" s="1"/>
  <c r="S46" i="2" s="1"/>
  <c r="G46" i="2"/>
  <c r="K583" i="4" l="1"/>
  <c r="L583" i="4"/>
  <c r="K155" i="4"/>
  <c r="L155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K20" i="4"/>
  <c r="L20" i="4"/>
  <c r="K21" i="4"/>
  <c r="L21" i="4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M31" i="4" s="1"/>
  <c r="L31" i="4"/>
  <c r="K32" i="4"/>
  <c r="L32" i="4"/>
  <c r="K33" i="4"/>
  <c r="L33" i="4"/>
  <c r="M33" i="4" s="1"/>
  <c r="K34" i="4"/>
  <c r="L34" i="4"/>
  <c r="K35" i="4"/>
  <c r="L35" i="4"/>
  <c r="K36" i="4"/>
  <c r="L36" i="4"/>
  <c r="K37" i="4"/>
  <c r="L37" i="4"/>
  <c r="K38" i="4"/>
  <c r="L38" i="4"/>
  <c r="K39" i="4"/>
  <c r="L39" i="4"/>
  <c r="K40" i="4"/>
  <c r="L40" i="4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K53" i="4"/>
  <c r="L53" i="4"/>
  <c r="K54" i="4"/>
  <c r="L54" i="4"/>
  <c r="K55" i="4"/>
  <c r="L55" i="4"/>
  <c r="K56" i="4"/>
  <c r="L56" i="4"/>
  <c r="K57" i="4"/>
  <c r="L57" i="4"/>
  <c r="K58" i="4"/>
  <c r="L58" i="4"/>
  <c r="K59" i="4"/>
  <c r="L59" i="4"/>
  <c r="K60" i="4"/>
  <c r="M60" i="4" s="1"/>
  <c r="L60" i="4"/>
  <c r="K61" i="4"/>
  <c r="L61" i="4"/>
  <c r="K62" i="4"/>
  <c r="L62" i="4"/>
  <c r="K63" i="4"/>
  <c r="L63" i="4"/>
  <c r="K64" i="4"/>
  <c r="M64" i="4" s="1"/>
  <c r="L64" i="4"/>
  <c r="K65" i="4"/>
  <c r="L65" i="4"/>
  <c r="K69" i="4"/>
  <c r="L69" i="4"/>
  <c r="K70" i="4"/>
  <c r="L70" i="4"/>
  <c r="K71" i="4"/>
  <c r="L71" i="4"/>
  <c r="K91" i="4"/>
  <c r="L91" i="4"/>
  <c r="K121" i="4"/>
  <c r="L121" i="4"/>
  <c r="K122" i="4"/>
  <c r="L122" i="4"/>
  <c r="K142" i="4"/>
  <c r="L142" i="4"/>
  <c r="K143" i="4"/>
  <c r="L143" i="4"/>
  <c r="K144" i="4"/>
  <c r="L144" i="4"/>
  <c r="K145" i="4"/>
  <c r="L145" i="4"/>
  <c r="K146" i="4"/>
  <c r="L146" i="4"/>
  <c r="K147" i="4"/>
  <c r="L147" i="4"/>
  <c r="K148" i="4"/>
  <c r="L148" i="4"/>
  <c r="K150" i="4"/>
  <c r="L150" i="4"/>
  <c r="K151" i="4"/>
  <c r="L151" i="4"/>
  <c r="K152" i="4"/>
  <c r="L152" i="4"/>
  <c r="K153" i="4"/>
  <c r="L153" i="4"/>
  <c r="K154" i="4"/>
  <c r="L154" i="4"/>
  <c r="K156" i="4"/>
  <c r="L156" i="4"/>
  <c r="K157" i="4"/>
  <c r="L157" i="4"/>
  <c r="K158" i="4"/>
  <c r="L158" i="4"/>
  <c r="K159" i="4"/>
  <c r="L159" i="4"/>
  <c r="K160" i="4"/>
  <c r="L160" i="4"/>
  <c r="K161" i="4"/>
  <c r="L161" i="4"/>
  <c r="K162" i="4"/>
  <c r="L162" i="4"/>
  <c r="K163" i="4"/>
  <c r="L163" i="4"/>
  <c r="K164" i="4"/>
  <c r="L164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K172" i="4"/>
  <c r="L172" i="4"/>
  <c r="K173" i="4"/>
  <c r="L173" i="4"/>
  <c r="K174" i="4"/>
  <c r="L174" i="4"/>
  <c r="K175" i="4"/>
  <c r="L175" i="4"/>
  <c r="K176" i="4"/>
  <c r="L176" i="4"/>
  <c r="K177" i="4"/>
  <c r="L177" i="4"/>
  <c r="K178" i="4"/>
  <c r="L178" i="4"/>
  <c r="K179" i="4"/>
  <c r="L179" i="4"/>
  <c r="K180" i="4"/>
  <c r="L180" i="4"/>
  <c r="K181" i="4"/>
  <c r="L181" i="4"/>
  <c r="K182" i="4"/>
  <c r="L182" i="4"/>
  <c r="K183" i="4"/>
  <c r="L183" i="4"/>
  <c r="K184" i="4"/>
  <c r="L184" i="4"/>
  <c r="K185" i="4"/>
  <c r="M185" i="4" s="1"/>
  <c r="L185" i="4"/>
  <c r="K186" i="4"/>
  <c r="L186" i="4"/>
  <c r="K187" i="4"/>
  <c r="L187" i="4"/>
  <c r="M187" i="4" s="1"/>
  <c r="K191" i="4"/>
  <c r="L191" i="4"/>
  <c r="K192" i="4"/>
  <c r="L192" i="4"/>
  <c r="K196" i="4"/>
  <c r="L196" i="4"/>
  <c r="K197" i="4"/>
  <c r="L197" i="4"/>
  <c r="K198" i="4"/>
  <c r="L198" i="4"/>
  <c r="K199" i="4"/>
  <c r="L199" i="4"/>
  <c r="K200" i="4"/>
  <c r="L200" i="4"/>
  <c r="K201" i="4"/>
  <c r="L201" i="4"/>
  <c r="K202" i="4"/>
  <c r="L202" i="4"/>
  <c r="K203" i="4"/>
  <c r="M203" i="4" s="1"/>
  <c r="L203" i="4"/>
  <c r="K204" i="4"/>
  <c r="L204" i="4"/>
  <c r="K205" i="4"/>
  <c r="L205" i="4"/>
  <c r="M205" i="4" s="1"/>
  <c r="K206" i="4"/>
  <c r="L206" i="4"/>
  <c r="K207" i="4"/>
  <c r="L207" i="4"/>
  <c r="M207" i="4" s="1"/>
  <c r="K208" i="4"/>
  <c r="L208" i="4"/>
  <c r="K209" i="4"/>
  <c r="L209" i="4"/>
  <c r="K210" i="4"/>
  <c r="L210" i="4"/>
  <c r="K211" i="4"/>
  <c r="M211" i="4" s="1"/>
  <c r="L211" i="4"/>
  <c r="K212" i="4"/>
  <c r="L212" i="4"/>
  <c r="K213" i="4"/>
  <c r="L213" i="4"/>
  <c r="M213" i="4" s="1"/>
  <c r="K214" i="4"/>
  <c r="L214" i="4"/>
  <c r="K215" i="4"/>
  <c r="L215" i="4"/>
  <c r="K216" i="4"/>
  <c r="L216" i="4"/>
  <c r="K217" i="4"/>
  <c r="L217" i="4"/>
  <c r="K218" i="4"/>
  <c r="L218" i="4"/>
  <c r="K221" i="4"/>
  <c r="L221" i="4"/>
  <c r="K222" i="4"/>
  <c r="L222" i="4"/>
  <c r="K223" i="4"/>
  <c r="L223" i="4"/>
  <c r="K224" i="4"/>
  <c r="L224" i="4"/>
  <c r="K225" i="4"/>
  <c r="L225" i="4"/>
  <c r="K226" i="4"/>
  <c r="L226" i="4"/>
  <c r="K227" i="4"/>
  <c r="L227" i="4"/>
  <c r="K228" i="4"/>
  <c r="L228" i="4"/>
  <c r="K229" i="4"/>
  <c r="L229" i="4"/>
  <c r="K230" i="4"/>
  <c r="L230" i="4"/>
  <c r="K232" i="4"/>
  <c r="L232" i="4"/>
  <c r="K234" i="4"/>
  <c r="L234" i="4"/>
  <c r="K235" i="4"/>
  <c r="L235" i="4"/>
  <c r="K236" i="4"/>
  <c r="L236" i="4"/>
  <c r="K237" i="4"/>
  <c r="L237" i="4"/>
  <c r="K238" i="4"/>
  <c r="L238" i="4"/>
  <c r="K239" i="4"/>
  <c r="L239" i="4"/>
  <c r="K240" i="4"/>
  <c r="L240" i="4"/>
  <c r="K241" i="4"/>
  <c r="L241" i="4"/>
  <c r="K242" i="4"/>
  <c r="L242" i="4"/>
  <c r="M242" i="4" s="1"/>
  <c r="K243" i="4"/>
  <c r="L243" i="4"/>
  <c r="K244" i="4"/>
  <c r="L244" i="4"/>
  <c r="K245" i="4"/>
  <c r="L245" i="4"/>
  <c r="K246" i="4"/>
  <c r="L246" i="4"/>
  <c r="K247" i="4"/>
  <c r="L247" i="4"/>
  <c r="K248" i="4"/>
  <c r="L248" i="4"/>
  <c r="K249" i="4"/>
  <c r="L249" i="4"/>
  <c r="K250" i="4"/>
  <c r="L250" i="4"/>
  <c r="K251" i="4"/>
  <c r="L251" i="4"/>
  <c r="K252" i="4"/>
  <c r="L252" i="4"/>
  <c r="K253" i="4"/>
  <c r="L253" i="4"/>
  <c r="K254" i="4"/>
  <c r="L254" i="4"/>
  <c r="K255" i="4"/>
  <c r="L255" i="4"/>
  <c r="K256" i="4"/>
  <c r="L256" i="4"/>
  <c r="K257" i="4"/>
  <c r="L257" i="4"/>
  <c r="K259" i="4"/>
  <c r="L259" i="4"/>
  <c r="K260" i="4"/>
  <c r="L260" i="4"/>
  <c r="K261" i="4"/>
  <c r="L261" i="4"/>
  <c r="K262" i="4"/>
  <c r="L262" i="4"/>
  <c r="K263" i="4"/>
  <c r="L263" i="4"/>
  <c r="K264" i="4"/>
  <c r="L264" i="4"/>
  <c r="K265" i="4"/>
  <c r="L265" i="4"/>
  <c r="K266" i="4"/>
  <c r="L266" i="4"/>
  <c r="K267" i="4"/>
  <c r="L267" i="4"/>
  <c r="K268" i="4"/>
  <c r="L268" i="4"/>
  <c r="K269" i="4"/>
  <c r="L269" i="4"/>
  <c r="M269" i="4" s="1"/>
  <c r="K270" i="4"/>
  <c r="L270" i="4"/>
  <c r="K271" i="4"/>
  <c r="L271" i="4"/>
  <c r="K272" i="4"/>
  <c r="L272" i="4"/>
  <c r="K273" i="4"/>
  <c r="L273" i="4"/>
  <c r="K274" i="4"/>
  <c r="L274" i="4"/>
  <c r="K275" i="4"/>
  <c r="L275" i="4"/>
  <c r="K276" i="4"/>
  <c r="L276" i="4"/>
  <c r="K277" i="4"/>
  <c r="L277" i="4"/>
  <c r="K278" i="4"/>
  <c r="L278" i="4"/>
  <c r="K279" i="4"/>
  <c r="L279" i="4"/>
  <c r="K280" i="4"/>
  <c r="L280" i="4"/>
  <c r="K281" i="4"/>
  <c r="L281" i="4"/>
  <c r="K282" i="4"/>
  <c r="L282" i="4"/>
  <c r="M282" i="4" s="1"/>
  <c r="K283" i="4"/>
  <c r="L283" i="4"/>
  <c r="K284" i="4"/>
  <c r="L284" i="4"/>
  <c r="K285" i="4"/>
  <c r="L285" i="4"/>
  <c r="K286" i="4"/>
  <c r="L286" i="4"/>
  <c r="K287" i="4"/>
  <c r="L287" i="4"/>
  <c r="K288" i="4"/>
  <c r="L288" i="4"/>
  <c r="K289" i="4"/>
  <c r="L289" i="4"/>
  <c r="K290" i="4"/>
  <c r="L290" i="4"/>
  <c r="K291" i="4"/>
  <c r="L291" i="4"/>
  <c r="K292" i="4"/>
  <c r="L292" i="4"/>
  <c r="K293" i="4"/>
  <c r="L293" i="4"/>
  <c r="K294" i="4"/>
  <c r="L294" i="4"/>
  <c r="K295" i="4"/>
  <c r="L295" i="4"/>
  <c r="K296" i="4"/>
  <c r="L296" i="4"/>
  <c r="K297" i="4"/>
  <c r="L297" i="4"/>
  <c r="K298" i="4"/>
  <c r="L298" i="4"/>
  <c r="K299" i="4"/>
  <c r="L299" i="4"/>
  <c r="K300" i="4"/>
  <c r="L300" i="4"/>
  <c r="K320" i="4"/>
  <c r="L320" i="4"/>
  <c r="K338" i="4"/>
  <c r="L338" i="4"/>
  <c r="K339" i="4"/>
  <c r="L339" i="4"/>
  <c r="K340" i="4"/>
  <c r="L340" i="4"/>
  <c r="K341" i="4"/>
  <c r="L341" i="4"/>
  <c r="M341" i="4" s="1"/>
  <c r="K342" i="4"/>
  <c r="L342" i="4"/>
  <c r="K343" i="4"/>
  <c r="L343" i="4"/>
  <c r="K344" i="4"/>
  <c r="L344" i="4"/>
  <c r="K345" i="4"/>
  <c r="L345" i="4"/>
  <c r="K346" i="4"/>
  <c r="L346" i="4"/>
  <c r="K347" i="4"/>
  <c r="L347" i="4"/>
  <c r="K348" i="4"/>
  <c r="M348" i="4" s="1"/>
  <c r="L348" i="4"/>
  <c r="K349" i="4"/>
  <c r="L349" i="4"/>
  <c r="K350" i="4"/>
  <c r="M350" i="4" s="1"/>
  <c r="L350" i="4"/>
  <c r="K351" i="4"/>
  <c r="L351" i="4"/>
  <c r="K358" i="4"/>
  <c r="L358" i="4"/>
  <c r="K359" i="4"/>
  <c r="L359" i="4"/>
  <c r="L360" i="4"/>
  <c r="K361" i="4"/>
  <c r="L361" i="4"/>
  <c r="M361" i="4" s="1"/>
  <c r="K362" i="4"/>
  <c r="L362" i="4"/>
  <c r="K363" i="4"/>
  <c r="L363" i="4"/>
  <c r="K364" i="4"/>
  <c r="L364" i="4"/>
  <c r="K365" i="4"/>
  <c r="L365" i="4"/>
  <c r="M365" i="4" s="1"/>
  <c r="K366" i="4"/>
  <c r="L366" i="4"/>
  <c r="K367" i="4"/>
  <c r="L367" i="4"/>
  <c r="K368" i="4"/>
  <c r="L368" i="4"/>
  <c r="K369" i="4"/>
  <c r="L369" i="4"/>
  <c r="K375" i="4"/>
  <c r="M375" i="4" s="1"/>
  <c r="K376" i="4"/>
  <c r="L376" i="4"/>
  <c r="K379" i="4"/>
  <c r="K380" i="4"/>
  <c r="M381" i="4"/>
  <c r="M382" i="4"/>
  <c r="M383" i="4"/>
  <c r="K387" i="4"/>
  <c r="M387" i="4" s="1"/>
  <c r="L387" i="4"/>
  <c r="K400" i="4"/>
  <c r="L400" i="4"/>
  <c r="K401" i="4"/>
  <c r="L401" i="4"/>
  <c r="M401" i="4" s="1"/>
  <c r="K402" i="4"/>
  <c r="L402" i="4"/>
  <c r="K403" i="4"/>
  <c r="L403" i="4"/>
  <c r="K404" i="4"/>
  <c r="L404" i="4"/>
  <c r="K405" i="4"/>
  <c r="L405" i="4"/>
  <c r="M405" i="4" s="1"/>
  <c r="K406" i="4"/>
  <c r="L406" i="4"/>
  <c r="K407" i="4"/>
  <c r="L407" i="4"/>
  <c r="K408" i="4"/>
  <c r="L408" i="4"/>
  <c r="K409" i="4"/>
  <c r="L409" i="4"/>
  <c r="K410" i="4"/>
  <c r="L410" i="4"/>
  <c r="K411" i="4"/>
  <c r="L411" i="4"/>
  <c r="K412" i="4"/>
  <c r="L412" i="4"/>
  <c r="K413" i="4"/>
  <c r="L413" i="4"/>
  <c r="M413" i="4" s="1"/>
  <c r="K414" i="4"/>
  <c r="L414" i="4"/>
  <c r="K415" i="4"/>
  <c r="L415" i="4"/>
  <c r="K416" i="4"/>
  <c r="M416" i="4" s="1"/>
  <c r="L416" i="4"/>
  <c r="K417" i="4"/>
  <c r="L417" i="4"/>
  <c r="M417" i="4" s="1"/>
  <c r="K418" i="4"/>
  <c r="L418" i="4"/>
  <c r="K419" i="4"/>
  <c r="L419" i="4"/>
  <c r="K420" i="4"/>
  <c r="L420" i="4"/>
  <c r="K421" i="4"/>
  <c r="L421" i="4"/>
  <c r="K422" i="4"/>
  <c r="L422" i="4"/>
  <c r="K461" i="4"/>
  <c r="L461" i="4"/>
  <c r="K462" i="4"/>
  <c r="L462" i="4"/>
  <c r="K463" i="4"/>
  <c r="L463" i="4"/>
  <c r="M463" i="4" s="1"/>
  <c r="K464" i="4"/>
  <c r="M464" i="4" s="1"/>
  <c r="L464" i="4"/>
  <c r="K465" i="4"/>
  <c r="L465" i="4"/>
  <c r="K466" i="4"/>
  <c r="L466" i="4"/>
  <c r="K467" i="4"/>
  <c r="L467" i="4"/>
  <c r="K468" i="4"/>
  <c r="M468" i="4" s="1"/>
  <c r="L468" i="4"/>
  <c r="K469" i="4"/>
  <c r="L469" i="4"/>
  <c r="K470" i="4"/>
  <c r="L470" i="4"/>
  <c r="K471" i="4"/>
  <c r="L471" i="4"/>
  <c r="M471" i="4" s="1"/>
  <c r="K472" i="4"/>
  <c r="L472" i="4"/>
  <c r="K473" i="4"/>
  <c r="L473" i="4"/>
  <c r="K474" i="4"/>
  <c r="L474" i="4"/>
  <c r="K475" i="4"/>
  <c r="L475" i="4"/>
  <c r="M475" i="4" s="1"/>
  <c r="K476" i="4"/>
  <c r="L476" i="4"/>
  <c r="K477" i="4"/>
  <c r="L477" i="4"/>
  <c r="K478" i="4"/>
  <c r="M478" i="4" s="1"/>
  <c r="L478" i="4"/>
  <c r="K479" i="4"/>
  <c r="L479" i="4"/>
  <c r="M479" i="4" s="1"/>
  <c r="K480" i="4"/>
  <c r="L480" i="4"/>
  <c r="K481" i="4"/>
  <c r="L481" i="4"/>
  <c r="K482" i="4"/>
  <c r="L482" i="4"/>
  <c r="K483" i="4"/>
  <c r="L483" i="4"/>
  <c r="M483" i="4" s="1"/>
  <c r="K484" i="4"/>
  <c r="L484" i="4"/>
  <c r="K485" i="4"/>
  <c r="L485" i="4"/>
  <c r="K486" i="4"/>
  <c r="L486" i="4"/>
  <c r="K487" i="4"/>
  <c r="L487" i="4"/>
  <c r="M487" i="4" s="1"/>
  <c r="K488" i="4"/>
  <c r="L488" i="4"/>
  <c r="K489" i="4"/>
  <c r="L489" i="4"/>
  <c r="K490" i="4"/>
  <c r="L490" i="4"/>
  <c r="K491" i="4"/>
  <c r="L491" i="4"/>
  <c r="M491" i="4" s="1"/>
  <c r="K492" i="4"/>
  <c r="M492" i="4" s="1"/>
  <c r="L492" i="4"/>
  <c r="K493" i="4"/>
  <c r="L493" i="4"/>
  <c r="K494" i="4"/>
  <c r="L494" i="4"/>
  <c r="K495" i="4"/>
  <c r="L495" i="4"/>
  <c r="K496" i="4"/>
  <c r="M496" i="4" s="1"/>
  <c r="L496" i="4"/>
  <c r="K497" i="4"/>
  <c r="L497" i="4"/>
  <c r="K498" i="4"/>
  <c r="L498" i="4"/>
  <c r="K499" i="4"/>
  <c r="L499" i="4"/>
  <c r="K500" i="4"/>
  <c r="L500" i="4"/>
  <c r="K501" i="4"/>
  <c r="L501" i="4"/>
  <c r="M501" i="4" s="1"/>
  <c r="K505" i="4"/>
  <c r="L505" i="4"/>
  <c r="K506" i="4"/>
  <c r="L506" i="4"/>
  <c r="K507" i="4"/>
  <c r="L507" i="4"/>
  <c r="M507" i="4" s="1"/>
  <c r="K508" i="4"/>
  <c r="L508" i="4"/>
  <c r="K509" i="4"/>
  <c r="L509" i="4"/>
  <c r="K510" i="4"/>
  <c r="M510" i="4" s="1"/>
  <c r="L510" i="4"/>
  <c r="K511" i="4"/>
  <c r="L511" i="4"/>
  <c r="K512" i="4"/>
  <c r="L512" i="4"/>
  <c r="K513" i="4"/>
  <c r="L513" i="4"/>
  <c r="K514" i="4"/>
  <c r="L514" i="4"/>
  <c r="K515" i="4"/>
  <c r="L515" i="4"/>
  <c r="K516" i="4"/>
  <c r="L516" i="4"/>
  <c r="K517" i="4"/>
  <c r="L517" i="4"/>
  <c r="K518" i="4"/>
  <c r="L518" i="4"/>
  <c r="K519" i="4"/>
  <c r="L519" i="4"/>
  <c r="K520" i="4"/>
  <c r="L520" i="4"/>
  <c r="K521" i="4"/>
  <c r="L521" i="4"/>
  <c r="K522" i="4"/>
  <c r="L522" i="4"/>
  <c r="K523" i="4"/>
  <c r="M523" i="4" s="1"/>
  <c r="L523" i="4"/>
  <c r="K524" i="4"/>
  <c r="L524" i="4"/>
  <c r="K525" i="4"/>
  <c r="L525" i="4"/>
  <c r="K526" i="4"/>
  <c r="L526" i="4"/>
  <c r="K527" i="4"/>
  <c r="L527" i="4"/>
  <c r="K528" i="4"/>
  <c r="L528" i="4"/>
  <c r="K529" i="4"/>
  <c r="L529" i="4"/>
  <c r="K530" i="4"/>
  <c r="L530" i="4"/>
  <c r="K531" i="4"/>
  <c r="L531" i="4"/>
  <c r="K532" i="4"/>
  <c r="L532" i="4"/>
  <c r="K533" i="4"/>
  <c r="L533" i="4"/>
  <c r="K534" i="4"/>
  <c r="L534" i="4"/>
  <c r="K535" i="4"/>
  <c r="L535" i="4"/>
  <c r="K536" i="4"/>
  <c r="L536" i="4"/>
  <c r="K537" i="4"/>
  <c r="L537" i="4"/>
  <c r="M537" i="4" s="1"/>
  <c r="K538" i="4"/>
  <c r="M538" i="4" s="1"/>
  <c r="L538" i="4"/>
  <c r="K539" i="4"/>
  <c r="L539" i="4"/>
  <c r="K540" i="4"/>
  <c r="L540" i="4"/>
  <c r="K541" i="4"/>
  <c r="L541" i="4"/>
  <c r="K542" i="4"/>
  <c r="L542" i="4"/>
  <c r="K543" i="4"/>
  <c r="M543" i="4" s="1"/>
  <c r="L543" i="4"/>
  <c r="K544" i="4"/>
  <c r="L544" i="4"/>
  <c r="K545" i="4"/>
  <c r="L545" i="4"/>
  <c r="K546" i="4"/>
  <c r="L546" i="4"/>
  <c r="K547" i="4"/>
  <c r="L547" i="4"/>
  <c r="K548" i="4"/>
  <c r="L548" i="4"/>
  <c r="K549" i="4"/>
  <c r="L549" i="4"/>
  <c r="K550" i="4"/>
  <c r="L550" i="4"/>
  <c r="K551" i="4"/>
  <c r="L551" i="4"/>
  <c r="M551" i="4" s="1"/>
  <c r="K552" i="4"/>
  <c r="L552" i="4"/>
  <c r="K553" i="4"/>
  <c r="L553" i="4"/>
  <c r="K554" i="4"/>
  <c r="M554" i="4" s="1"/>
  <c r="L554" i="4"/>
  <c r="K555" i="4"/>
  <c r="L555" i="4"/>
  <c r="M555" i="4" s="1"/>
  <c r="K556" i="4"/>
  <c r="L556" i="4"/>
  <c r="K557" i="4"/>
  <c r="L557" i="4"/>
  <c r="K558" i="4"/>
  <c r="L558" i="4"/>
  <c r="K559" i="4"/>
  <c r="L559" i="4"/>
  <c r="K560" i="4"/>
  <c r="M560" i="4" s="1"/>
  <c r="L560" i="4"/>
  <c r="K561" i="4"/>
  <c r="L561" i="4"/>
  <c r="K562" i="4"/>
  <c r="L562" i="4"/>
  <c r="K563" i="4"/>
  <c r="L563" i="4"/>
  <c r="K564" i="4"/>
  <c r="L564" i="4"/>
  <c r="K565" i="4"/>
  <c r="L565" i="4"/>
  <c r="K566" i="4"/>
  <c r="L566" i="4"/>
  <c r="K567" i="4"/>
  <c r="L567" i="4"/>
  <c r="K568" i="4"/>
  <c r="L568" i="4"/>
  <c r="K569" i="4"/>
  <c r="L569" i="4"/>
  <c r="K570" i="4"/>
  <c r="M570" i="4" s="1"/>
  <c r="L570" i="4"/>
  <c r="K571" i="4"/>
  <c r="L571" i="4"/>
  <c r="M571" i="4" s="1"/>
  <c r="K572" i="4"/>
  <c r="L572" i="4"/>
  <c r="K573" i="4"/>
  <c r="M573" i="4" s="1"/>
  <c r="L573" i="4"/>
  <c r="K574" i="4"/>
  <c r="L574" i="4"/>
  <c r="K575" i="4"/>
  <c r="L575" i="4"/>
  <c r="K576" i="4"/>
  <c r="L576" i="4"/>
  <c r="K577" i="4"/>
  <c r="L577" i="4"/>
  <c r="K578" i="4"/>
  <c r="L578" i="4"/>
  <c r="K579" i="4"/>
  <c r="L579" i="4"/>
  <c r="K580" i="4"/>
  <c r="L580" i="4"/>
  <c r="K581" i="4"/>
  <c r="L581" i="4"/>
  <c r="K582" i="4"/>
  <c r="L582" i="4"/>
  <c r="K584" i="4"/>
  <c r="L584" i="4"/>
  <c r="K585" i="4"/>
  <c r="L585" i="4"/>
  <c r="K586" i="4"/>
  <c r="L586" i="4"/>
  <c r="K587" i="4"/>
  <c r="L587" i="4"/>
  <c r="K588" i="4"/>
  <c r="L588" i="4"/>
  <c r="K589" i="4"/>
  <c r="L589" i="4"/>
  <c r="K590" i="4"/>
  <c r="L590" i="4"/>
  <c r="K591" i="4"/>
  <c r="L591" i="4"/>
  <c r="K592" i="4"/>
  <c r="L592" i="4"/>
  <c r="K593" i="4"/>
  <c r="L593" i="4"/>
  <c r="K594" i="4"/>
  <c r="L594" i="4"/>
  <c r="K595" i="4"/>
  <c r="L595" i="4"/>
  <c r="K596" i="4"/>
  <c r="L596" i="4"/>
  <c r="K597" i="4"/>
  <c r="L597" i="4"/>
  <c r="K598" i="4"/>
  <c r="L598" i="4"/>
  <c r="K599" i="4"/>
  <c r="L599" i="4"/>
  <c r="K600" i="4"/>
  <c r="L600" i="4"/>
  <c r="K601" i="4"/>
  <c r="L601" i="4"/>
  <c r="K602" i="4"/>
  <c r="L602" i="4"/>
  <c r="K603" i="4"/>
  <c r="L603" i="4"/>
  <c r="K604" i="4"/>
  <c r="L604" i="4"/>
  <c r="K605" i="4"/>
  <c r="L605" i="4"/>
  <c r="K606" i="4"/>
  <c r="L606" i="4"/>
  <c r="K607" i="4"/>
  <c r="L607" i="4"/>
  <c r="K608" i="4"/>
  <c r="L608" i="4"/>
  <c r="K609" i="4"/>
  <c r="L609" i="4"/>
  <c r="K610" i="4"/>
  <c r="L610" i="4"/>
  <c r="K611" i="4"/>
  <c r="L611" i="4"/>
  <c r="K612" i="4"/>
  <c r="L612" i="4"/>
  <c r="K613" i="4"/>
  <c r="L613" i="4"/>
  <c r="K614" i="4"/>
  <c r="L614" i="4"/>
  <c r="K615" i="4"/>
  <c r="L615" i="4"/>
  <c r="K616" i="4"/>
  <c r="L616" i="4"/>
  <c r="K617" i="4"/>
  <c r="L617" i="4"/>
  <c r="K618" i="4"/>
  <c r="L618" i="4"/>
  <c r="K619" i="4"/>
  <c r="L619" i="4"/>
  <c r="K620" i="4"/>
  <c r="L620" i="4"/>
  <c r="K621" i="4"/>
  <c r="L621" i="4"/>
  <c r="K622" i="4"/>
  <c r="L622" i="4"/>
  <c r="K623" i="4"/>
  <c r="M623" i="4" s="1"/>
  <c r="L623" i="4"/>
  <c r="K624" i="4"/>
  <c r="L624" i="4"/>
  <c r="K625" i="4"/>
  <c r="M625" i="4" s="1"/>
  <c r="L625" i="4"/>
  <c r="K626" i="4"/>
  <c r="L626" i="4"/>
  <c r="K627" i="4"/>
  <c r="L627" i="4"/>
  <c r="K628" i="4"/>
  <c r="L628" i="4"/>
  <c r="K629" i="4"/>
  <c r="L629" i="4"/>
  <c r="K630" i="4"/>
  <c r="L630" i="4"/>
  <c r="K631" i="4"/>
  <c r="L631" i="4"/>
  <c r="K632" i="4"/>
  <c r="L632" i="4"/>
  <c r="K633" i="4"/>
  <c r="L633" i="4"/>
  <c r="K634" i="4"/>
  <c r="L634" i="4"/>
  <c r="K635" i="4"/>
  <c r="L635" i="4"/>
  <c r="K636" i="4"/>
  <c r="L636" i="4"/>
  <c r="K637" i="4"/>
  <c r="L637" i="4"/>
  <c r="K638" i="4"/>
  <c r="L638" i="4"/>
  <c r="K639" i="4"/>
  <c r="L639" i="4"/>
  <c r="K640" i="4"/>
  <c r="L640" i="4"/>
  <c r="K641" i="4"/>
  <c r="L641" i="4"/>
  <c r="K642" i="4"/>
  <c r="L642" i="4"/>
  <c r="K644" i="4"/>
  <c r="L644" i="4"/>
  <c r="K645" i="4"/>
  <c r="L645" i="4"/>
  <c r="K646" i="4"/>
  <c r="L646" i="4"/>
  <c r="K647" i="4"/>
  <c r="L647" i="4"/>
  <c r="K648" i="4"/>
  <c r="L648" i="4"/>
  <c r="K649" i="4"/>
  <c r="L649" i="4"/>
  <c r="K650" i="4"/>
  <c r="L650" i="4"/>
  <c r="K651" i="4"/>
  <c r="L651" i="4"/>
  <c r="K652" i="4"/>
  <c r="L652" i="4"/>
  <c r="K653" i="4"/>
  <c r="L653" i="4"/>
  <c r="K654" i="4"/>
  <c r="L654" i="4"/>
  <c r="K655" i="4"/>
  <c r="L655" i="4"/>
  <c r="K656" i="4"/>
  <c r="L656" i="4"/>
  <c r="K657" i="4"/>
  <c r="L657" i="4"/>
  <c r="K658" i="4"/>
  <c r="L658" i="4"/>
  <c r="K659" i="4"/>
  <c r="L659" i="4"/>
  <c r="K660" i="4"/>
  <c r="L660" i="4"/>
  <c r="K661" i="4"/>
  <c r="L661" i="4"/>
  <c r="K662" i="4"/>
  <c r="L662" i="4"/>
  <c r="K673" i="4"/>
  <c r="M673" i="4" s="1"/>
  <c r="L673" i="4"/>
  <c r="K674" i="4"/>
  <c r="M674" i="4" s="1"/>
  <c r="L674" i="4"/>
  <c r="K675" i="4"/>
  <c r="M675" i="4" s="1"/>
  <c r="L675" i="4"/>
  <c r="K676" i="4"/>
  <c r="L676" i="4"/>
  <c r="K677" i="4"/>
  <c r="L677" i="4"/>
  <c r="K678" i="4"/>
  <c r="L678" i="4"/>
  <c r="K679" i="4"/>
  <c r="L679" i="4"/>
  <c r="K680" i="4"/>
  <c r="L680" i="4"/>
  <c r="K681" i="4"/>
  <c r="L681" i="4"/>
  <c r="K682" i="4"/>
  <c r="L682" i="4"/>
  <c r="K683" i="4"/>
  <c r="L683" i="4"/>
  <c r="K684" i="4"/>
  <c r="M684" i="4" s="1"/>
  <c r="L684" i="4"/>
  <c r="K685" i="4"/>
  <c r="L685" i="4"/>
  <c r="K686" i="4"/>
  <c r="M686" i="4" s="1"/>
  <c r="L686" i="4"/>
  <c r="K687" i="4"/>
  <c r="L687" i="4"/>
  <c r="K688" i="4"/>
  <c r="M688" i="4" s="1"/>
  <c r="L688" i="4"/>
  <c r="K689" i="4"/>
  <c r="L689" i="4"/>
  <c r="K690" i="4"/>
  <c r="M690" i="4" s="1"/>
  <c r="L690" i="4"/>
  <c r="K691" i="4"/>
  <c r="L691" i="4"/>
  <c r="K692" i="4"/>
  <c r="L692" i="4"/>
  <c r="M12" i="4"/>
  <c r="M14" i="4"/>
  <c r="M16" i="4"/>
  <c r="M18" i="4"/>
  <c r="M20" i="4"/>
  <c r="M22" i="4"/>
  <c r="M23" i="4"/>
  <c r="M24" i="4"/>
  <c r="M25" i="4"/>
  <c r="M26" i="4"/>
  <c r="M27" i="4"/>
  <c r="M28" i="4"/>
  <c r="M29" i="4"/>
  <c r="M30" i="4"/>
  <c r="M32" i="4"/>
  <c r="M34" i="4"/>
  <c r="M36" i="4"/>
  <c r="M38" i="4"/>
  <c r="M40" i="4"/>
  <c r="M42" i="4"/>
  <c r="M43" i="4"/>
  <c r="M44" i="4"/>
  <c r="M45" i="4"/>
  <c r="M46" i="4"/>
  <c r="M47" i="4"/>
  <c r="M48" i="4"/>
  <c r="M49" i="4"/>
  <c r="M50" i="4"/>
  <c r="M51" i="4"/>
  <c r="M53" i="4"/>
  <c r="M54" i="4"/>
  <c r="M55" i="4"/>
  <c r="M57" i="4"/>
  <c r="M58" i="4"/>
  <c r="M59" i="4"/>
  <c r="M61" i="4"/>
  <c r="M63" i="4"/>
  <c r="M65" i="4"/>
  <c r="M69" i="4"/>
  <c r="P51" i="4" s="1"/>
  <c r="Y51" i="4" s="1"/>
  <c r="AC51" i="4" s="1"/>
  <c r="M70" i="4"/>
  <c r="M71" i="4"/>
  <c r="M91" i="4"/>
  <c r="M122" i="4"/>
  <c r="M143" i="4"/>
  <c r="M145" i="4"/>
  <c r="M147" i="4"/>
  <c r="M150" i="4"/>
  <c r="M151" i="4"/>
  <c r="M152" i="4"/>
  <c r="M154" i="4"/>
  <c r="M156" i="4"/>
  <c r="M157" i="4"/>
  <c r="M158" i="4"/>
  <c r="M159" i="4"/>
  <c r="M160" i="4"/>
  <c r="M162" i="4"/>
  <c r="M164" i="4"/>
  <c r="M166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2" i="4"/>
  <c r="M183" i="4"/>
  <c r="M184" i="4"/>
  <c r="M186" i="4"/>
  <c r="M191" i="4"/>
  <c r="M196" i="4"/>
  <c r="M197" i="4"/>
  <c r="M198" i="4"/>
  <c r="M199" i="4"/>
  <c r="M200" i="4"/>
  <c r="M202" i="4"/>
  <c r="M204" i="4"/>
  <c r="M206" i="4"/>
  <c r="M208" i="4"/>
  <c r="M209" i="4"/>
  <c r="M210" i="4"/>
  <c r="M212" i="4"/>
  <c r="M214" i="4"/>
  <c r="M216" i="4"/>
  <c r="M218" i="4"/>
  <c r="M221" i="4"/>
  <c r="M223" i="4"/>
  <c r="M224" i="4"/>
  <c r="M225" i="4"/>
  <c r="M227" i="4"/>
  <c r="M229" i="4"/>
  <c r="M232" i="4"/>
  <c r="M234" i="4"/>
  <c r="M235" i="4"/>
  <c r="M236" i="4"/>
  <c r="M237" i="4"/>
  <c r="M238" i="4"/>
  <c r="M239" i="4"/>
  <c r="M241" i="4"/>
  <c r="M243" i="4"/>
  <c r="M245" i="4"/>
  <c r="M246" i="4"/>
  <c r="M247" i="4"/>
  <c r="M249" i="4"/>
  <c r="M251" i="4"/>
  <c r="M253" i="4"/>
  <c r="M254" i="4"/>
  <c r="M255" i="4"/>
  <c r="M256" i="4"/>
  <c r="M257" i="4"/>
  <c r="M259" i="4"/>
  <c r="M261" i="4"/>
  <c r="M263" i="4"/>
  <c r="M264" i="4"/>
  <c r="M265" i="4"/>
  <c r="M267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3" i="4"/>
  <c r="M284" i="4"/>
  <c r="M285" i="4"/>
  <c r="M286" i="4"/>
  <c r="M287" i="4"/>
  <c r="M288" i="4"/>
  <c r="M289" i="4"/>
  <c r="M291" i="4"/>
  <c r="M293" i="4"/>
  <c r="M294" i="4"/>
  <c r="M295" i="4"/>
  <c r="M296" i="4"/>
  <c r="M297" i="4"/>
  <c r="M298" i="4"/>
  <c r="M299" i="4"/>
  <c r="M320" i="4"/>
  <c r="M338" i="4"/>
  <c r="M339" i="4"/>
  <c r="M340" i="4"/>
  <c r="M342" i="4"/>
  <c r="M343" i="4"/>
  <c r="M344" i="4"/>
  <c r="M346" i="4"/>
  <c r="M347" i="4"/>
  <c r="M358" i="4"/>
  <c r="M359" i="4"/>
  <c r="M360" i="4"/>
  <c r="M362" i="4"/>
  <c r="M364" i="4"/>
  <c r="M366" i="4"/>
  <c r="M403" i="4"/>
  <c r="M404" i="4"/>
  <c r="M407" i="4"/>
  <c r="M408" i="4"/>
  <c r="M409" i="4"/>
  <c r="M411" i="4"/>
  <c r="M412" i="4"/>
  <c r="M415" i="4"/>
  <c r="M418" i="4"/>
  <c r="M419" i="4"/>
  <c r="M421" i="4"/>
  <c r="M461" i="4"/>
  <c r="M462" i="4"/>
  <c r="M465" i="4"/>
  <c r="M466" i="4"/>
  <c r="M467" i="4"/>
  <c r="M469" i="4"/>
  <c r="M470" i="4"/>
  <c r="M473" i="4"/>
  <c r="M476" i="4"/>
  <c r="M477" i="4"/>
  <c r="M480" i="4"/>
  <c r="M481" i="4"/>
  <c r="M482" i="4"/>
  <c r="M485" i="4"/>
  <c r="M486" i="4"/>
  <c r="M489" i="4"/>
  <c r="M490" i="4"/>
  <c r="M493" i="4"/>
  <c r="M494" i="4"/>
  <c r="M495" i="4"/>
  <c r="M497" i="4"/>
  <c r="M498" i="4"/>
  <c r="M505" i="4"/>
  <c r="M512" i="4"/>
  <c r="M513" i="4"/>
  <c r="M514" i="4"/>
  <c r="M515" i="4"/>
  <c r="M516" i="4"/>
  <c r="M517" i="4"/>
  <c r="M518" i="4"/>
  <c r="M524" i="4"/>
  <c r="M525" i="4"/>
  <c r="M529" i="4"/>
  <c r="M530" i="4"/>
  <c r="M533" i="4"/>
  <c r="M535" i="4"/>
  <c r="M539" i="4"/>
  <c r="M540" i="4"/>
  <c r="M544" i="4"/>
  <c r="M552" i="4"/>
  <c r="M553" i="4"/>
  <c r="M556" i="4"/>
  <c r="M561" i="4"/>
  <c r="M562" i="4"/>
  <c r="M572" i="4"/>
  <c r="M585" i="4"/>
  <c r="M587" i="4"/>
  <c r="M588" i="4"/>
  <c r="M589" i="4"/>
  <c r="M590" i="4"/>
  <c r="M591" i="4"/>
  <c r="M592" i="4"/>
  <c r="M595" i="4"/>
  <c r="M596" i="4"/>
  <c r="M597" i="4"/>
  <c r="M598" i="4"/>
  <c r="M599" i="4"/>
  <c r="M600" i="4"/>
  <c r="M601" i="4"/>
  <c r="M602" i="4"/>
  <c r="M604" i="4"/>
  <c r="M605" i="4"/>
  <c r="M606" i="4"/>
  <c r="M607" i="4"/>
  <c r="M608" i="4"/>
  <c r="M609" i="4"/>
  <c r="M610" i="4"/>
  <c r="M611" i="4"/>
  <c r="M612" i="4"/>
  <c r="M614" i="4"/>
  <c r="M615" i="4"/>
  <c r="M616" i="4"/>
  <c r="M617" i="4"/>
  <c r="M618" i="4"/>
  <c r="M619" i="4"/>
  <c r="M620" i="4"/>
  <c r="M621" i="4"/>
  <c r="M622" i="4"/>
  <c r="M624" i="4"/>
  <c r="M626" i="4"/>
  <c r="M627" i="4"/>
  <c r="M628" i="4"/>
  <c r="M629" i="4"/>
  <c r="M630" i="4"/>
  <c r="M631" i="4"/>
  <c r="M632" i="4"/>
  <c r="M634" i="4"/>
  <c r="M635" i="4"/>
  <c r="M636" i="4"/>
  <c r="M637" i="4"/>
  <c r="M638" i="4"/>
  <c r="M639" i="4"/>
  <c r="M640" i="4"/>
  <c r="M641" i="4"/>
  <c r="M642" i="4"/>
  <c r="M644" i="4"/>
  <c r="M645" i="4"/>
  <c r="M646" i="4"/>
  <c r="M647" i="4"/>
  <c r="M648" i="4"/>
  <c r="M649" i="4"/>
  <c r="M650" i="4"/>
  <c r="M651" i="4"/>
  <c r="M652" i="4"/>
  <c r="M654" i="4"/>
  <c r="M655" i="4"/>
  <c r="M656" i="4"/>
  <c r="M657" i="4"/>
  <c r="M658" i="4"/>
  <c r="M659" i="4"/>
  <c r="M660" i="4"/>
  <c r="M661" i="4"/>
  <c r="M662" i="4"/>
  <c r="M676" i="4"/>
  <c r="M677" i="4"/>
  <c r="M678" i="4"/>
  <c r="M679" i="4"/>
  <c r="M680" i="4"/>
  <c r="M681" i="4"/>
  <c r="M682" i="4"/>
  <c r="M691" i="4"/>
  <c r="M692" i="4"/>
  <c r="P31" i="4" l="1"/>
  <c r="Y31" i="4" s="1"/>
  <c r="AC31" i="4" s="1"/>
  <c r="M215" i="4"/>
  <c r="M62" i="4"/>
  <c r="M633" i="4"/>
  <c r="P633" i="4" s="1"/>
  <c r="G43" i="2" s="1"/>
  <c r="M613" i="4"/>
  <c r="M527" i="4"/>
  <c r="M521" i="4"/>
  <c r="M603" i="4"/>
  <c r="M593" i="4"/>
  <c r="M582" i="4"/>
  <c r="M580" i="4"/>
  <c r="M578" i="4"/>
  <c r="M576" i="4"/>
  <c r="M574" i="4"/>
  <c r="M568" i="4"/>
  <c r="M566" i="4"/>
  <c r="M564" i="4"/>
  <c r="M558" i="4"/>
  <c r="M13" i="4"/>
  <c r="M583" i="4"/>
  <c r="M368" i="4"/>
  <c r="M300" i="4"/>
  <c r="M292" i="4"/>
  <c r="M262" i="4"/>
  <c r="M250" i="4"/>
  <c r="M228" i="4"/>
  <c r="M217" i="4"/>
  <c r="M201" i="4"/>
  <c r="M167" i="4"/>
  <c r="M163" i="4"/>
  <c r="M146" i="4"/>
  <c r="M142" i="4"/>
  <c r="M550" i="4"/>
  <c r="M548" i="4"/>
  <c r="M546" i="4"/>
  <c r="M542" i="4"/>
  <c r="M536" i="4"/>
  <c r="M534" i="4"/>
  <c r="M532" i="4"/>
  <c r="M528" i="4"/>
  <c r="M526" i="4"/>
  <c r="M522" i="4"/>
  <c r="M520" i="4"/>
  <c r="M508" i="4"/>
  <c r="M506" i="4"/>
  <c r="M500" i="4"/>
  <c r="M488" i="4"/>
  <c r="M484" i="4"/>
  <c r="M474" i="4"/>
  <c r="M472" i="4"/>
  <c r="M422" i="4"/>
  <c r="M420" i="4"/>
  <c r="M414" i="4"/>
  <c r="M410" i="4"/>
  <c r="M406" i="4"/>
  <c r="M402" i="4"/>
  <c r="M400" i="4"/>
  <c r="M37" i="4"/>
  <c r="M21" i="4"/>
  <c r="M17" i="4"/>
  <c r="M367" i="4"/>
  <c r="M363" i="4"/>
  <c r="M345" i="4"/>
  <c r="M290" i="4"/>
  <c r="M260" i="4"/>
  <c r="M252" i="4"/>
  <c r="M248" i="4"/>
  <c r="M244" i="4"/>
  <c r="M240" i="4"/>
  <c r="M230" i="4"/>
  <c r="M226" i="4"/>
  <c r="M222" i="4"/>
  <c r="M192" i="4"/>
  <c r="M181" i="4"/>
  <c r="M165" i="4"/>
  <c r="M161" i="4"/>
  <c r="M153" i="4"/>
  <c r="M148" i="4"/>
  <c r="M144" i="4"/>
  <c r="M121" i="4"/>
  <c r="M56" i="4"/>
  <c r="M52" i="4"/>
  <c r="M39" i="4"/>
  <c r="M35" i="4"/>
  <c r="M19" i="4"/>
  <c r="M15" i="4"/>
  <c r="M351" i="4"/>
  <c r="M268" i="4"/>
  <c r="M689" i="4"/>
  <c r="M687" i="4"/>
  <c r="M685" i="4"/>
  <c r="M683" i="4"/>
  <c r="M653" i="4"/>
  <c r="P653" i="4" s="1"/>
  <c r="AC653" i="4" s="1"/>
  <c r="M594" i="4"/>
  <c r="D39" i="2" s="1"/>
  <c r="M586" i="4"/>
  <c r="M584" i="4"/>
  <c r="M581" i="4"/>
  <c r="M579" i="4"/>
  <c r="M577" i="4"/>
  <c r="M575" i="4"/>
  <c r="M569" i="4"/>
  <c r="M567" i="4"/>
  <c r="M565" i="4"/>
  <c r="M563" i="4"/>
  <c r="M559" i="4"/>
  <c r="M557" i="4"/>
  <c r="M549" i="4"/>
  <c r="M547" i="4"/>
  <c r="M545" i="4"/>
  <c r="M541" i="4"/>
  <c r="M531" i="4"/>
  <c r="M519" i="4"/>
  <c r="M511" i="4"/>
  <c r="M509" i="4"/>
  <c r="M499" i="4"/>
  <c r="M376" i="4"/>
  <c r="M349" i="4"/>
  <c r="M266" i="4"/>
  <c r="AC633" i="4"/>
  <c r="D41" i="2"/>
  <c r="D40" i="2"/>
  <c r="D47" i="2"/>
  <c r="D38" i="2"/>
  <c r="D19" i="2"/>
  <c r="M155" i="4"/>
  <c r="P643" i="4"/>
  <c r="P683" i="4" l="1"/>
  <c r="G48" i="2" s="1"/>
  <c r="P360" i="4"/>
  <c r="D20" i="2"/>
  <c r="G44" i="2"/>
  <c r="AC643" i="4"/>
  <c r="P44" i="2" s="1"/>
  <c r="R44" i="2" s="1"/>
  <c r="S44" i="2" s="1"/>
  <c r="G45" i="2"/>
  <c r="P45" i="2"/>
  <c r="R45" i="2" s="1"/>
  <c r="S45" i="2" s="1"/>
  <c r="P43" i="2"/>
  <c r="R43" i="2" s="1"/>
  <c r="S43" i="2" s="1"/>
  <c r="T47" i="2"/>
  <c r="T44" i="2"/>
  <c r="N505" i="4"/>
  <c r="AC683" i="4" l="1"/>
  <c r="P48" i="2" s="1"/>
  <c r="R48" i="2" s="1"/>
  <c r="S48" i="2" s="1"/>
  <c r="AB693" i="4"/>
  <c r="W693" i="4"/>
  <c r="U693" i="4"/>
  <c r="S693" i="4"/>
  <c r="R693" i="4"/>
  <c r="Q693" i="4"/>
  <c r="O693" i="4"/>
  <c r="N693" i="4"/>
  <c r="I693" i="4"/>
  <c r="H693" i="4"/>
  <c r="AA563" i="4"/>
  <c r="Z563" i="4"/>
  <c r="AA543" i="4"/>
  <c r="Z543" i="4"/>
  <c r="AA519" i="4"/>
  <c r="Z519" i="4"/>
  <c r="AA483" i="4"/>
  <c r="Z483" i="4"/>
  <c r="AA461" i="4"/>
  <c r="Z461" i="4"/>
  <c r="AA422" i="4"/>
  <c r="Z422" i="4"/>
  <c r="X400" i="4"/>
  <c r="X693" i="4" s="1"/>
  <c r="V400" i="4"/>
  <c r="V693" i="4" s="1"/>
  <c r="T693" i="4"/>
  <c r="AA387" i="4"/>
  <c r="Z387" i="4"/>
  <c r="AA340" i="4"/>
  <c r="Z340" i="4"/>
  <c r="AA320" i="4"/>
  <c r="Z320" i="4"/>
  <c r="AA300" i="4"/>
  <c r="Z300" i="4"/>
  <c r="AA280" i="4"/>
  <c r="Z280" i="4"/>
  <c r="AA260" i="4"/>
  <c r="Z260" i="4"/>
  <c r="AA240" i="4"/>
  <c r="Z240" i="4"/>
  <c r="AA221" i="4"/>
  <c r="Z221" i="4"/>
  <c r="AA201" i="4"/>
  <c r="O20" i="2" s="1"/>
  <c r="Z201" i="4"/>
  <c r="N20" i="2" s="1"/>
  <c r="AA181" i="4"/>
  <c r="O19" i="2" s="1"/>
  <c r="Z181" i="4"/>
  <c r="N19" i="2" s="1"/>
  <c r="AA161" i="4"/>
  <c r="Z161" i="4"/>
  <c r="AA142" i="4"/>
  <c r="Z142" i="4"/>
  <c r="AA121" i="4"/>
  <c r="Z121" i="4"/>
  <c r="AA91" i="4"/>
  <c r="L11" i="4"/>
  <c r="K11" i="4"/>
  <c r="L10" i="4"/>
  <c r="K10" i="4"/>
  <c r="Z400" i="4" l="1"/>
  <c r="Z693" i="4" s="1"/>
  <c r="M10" i="4"/>
  <c r="P603" i="4"/>
  <c r="P613" i="4"/>
  <c r="P519" i="4"/>
  <c r="Y519" i="4" s="1"/>
  <c r="AC519" i="4" s="1"/>
  <c r="P593" i="4"/>
  <c r="P623" i="4"/>
  <c r="M11" i="4"/>
  <c r="P11" i="4" s="1"/>
  <c r="P584" i="4"/>
  <c r="G38" i="2" s="1"/>
  <c r="P461" i="4"/>
  <c r="AA400" i="4"/>
  <c r="AC613" i="4" l="1"/>
  <c r="G41" i="2"/>
  <c r="AC593" i="4"/>
  <c r="G39" i="2"/>
  <c r="AC623" i="4"/>
  <c r="T46" i="2" s="1"/>
  <c r="G42" i="2"/>
  <c r="AC603" i="4"/>
  <c r="G40" i="2"/>
  <c r="AC584" i="4"/>
  <c r="P260" i="4"/>
  <c r="Y260" i="4" s="1"/>
  <c r="AC260" i="4" s="1"/>
  <c r="P280" i="4"/>
  <c r="Y280" i="4" s="1"/>
  <c r="AC280" i="4" s="1"/>
  <c r="P340" i="4"/>
  <c r="Y340" i="4" s="1"/>
  <c r="AC340" i="4" s="1"/>
  <c r="P142" i="4"/>
  <c r="Y142" i="4" s="1"/>
  <c r="AC142" i="4" s="1"/>
  <c r="P387" i="4"/>
  <c r="Y387" i="4" s="1"/>
  <c r="AC387" i="4" s="1"/>
  <c r="P563" i="4"/>
  <c r="Y563" i="4" s="1"/>
  <c r="AC563" i="4" s="1"/>
  <c r="P422" i="4"/>
  <c r="Y422" i="4" s="1"/>
  <c r="AC422" i="4" s="1"/>
  <c r="P400" i="4"/>
  <c r="Y400" i="4" s="1"/>
  <c r="AC400" i="4" s="1"/>
  <c r="P221" i="4"/>
  <c r="Y221" i="4" s="1"/>
  <c r="AC221" i="4" s="1"/>
  <c r="P91" i="4"/>
  <c r="Y91" i="4" s="1"/>
  <c r="AC91" i="4" s="1"/>
  <c r="Y360" i="4"/>
  <c r="AC360" i="4" s="1"/>
  <c r="P320" i="4"/>
  <c r="Y320" i="4" s="1"/>
  <c r="AC320" i="4" s="1"/>
  <c r="P483" i="4"/>
  <c r="Y483" i="4" s="1"/>
  <c r="AC483" i="4" s="1"/>
  <c r="P240" i="4"/>
  <c r="Y240" i="4" s="1"/>
  <c r="AC240" i="4" s="1"/>
  <c r="P161" i="4"/>
  <c r="Y161" i="4" s="1"/>
  <c r="AC161" i="4" s="1"/>
  <c r="P121" i="4"/>
  <c r="Y121" i="4" s="1"/>
  <c r="AC121" i="4" s="1"/>
  <c r="P300" i="4"/>
  <c r="Y300" i="4" s="1"/>
  <c r="AC300" i="4" s="1"/>
  <c r="P201" i="4"/>
  <c r="P181" i="4"/>
  <c r="P543" i="4"/>
  <c r="Y543" i="4" s="1"/>
  <c r="AC543" i="4" s="1"/>
  <c r="Y461" i="4"/>
  <c r="AC461" i="4" s="1"/>
  <c r="P505" i="4"/>
  <c r="M693" i="4"/>
  <c r="AA693" i="4"/>
  <c r="Y11" i="4"/>
  <c r="P38" i="2" l="1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201" i="4"/>
  <c r="M20" i="2" s="1"/>
  <c r="G20" i="2"/>
  <c r="P40" i="2"/>
  <c r="R40" i="2" s="1"/>
  <c r="S40" i="2" s="1"/>
  <c r="T40" i="2"/>
  <c r="P39" i="2"/>
  <c r="R39" i="2" s="1"/>
  <c r="S39" i="2" s="1"/>
  <c r="T39" i="2"/>
  <c r="Y181" i="4"/>
  <c r="G19" i="2"/>
  <c r="AC201" i="4"/>
  <c r="P20" i="2" s="1"/>
  <c r="P693" i="4"/>
  <c r="AC11" i="4"/>
  <c r="Y693" i="4" l="1"/>
  <c r="T20" i="2"/>
  <c r="AC181" i="4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O21" i="2"/>
  <c r="N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AC693" i="4" l="1"/>
  <c r="P19" i="2"/>
  <c r="R19" i="2" s="1"/>
  <c r="S19" i="2" s="1"/>
  <c r="T19" i="2"/>
  <c r="R20" i="2"/>
  <c r="S20" i="2" s="1"/>
  <c r="D31" i="2"/>
  <c r="O30" i="2"/>
  <c r="O49" i="2" s="1"/>
  <c r="D26" i="2"/>
  <c r="D30" i="2"/>
  <c r="D29" i="2"/>
  <c r="D36" i="2"/>
  <c r="D42" i="2"/>
  <c r="E49" i="2"/>
  <c r="N30" i="2"/>
  <c r="N49" i="2" s="1"/>
  <c r="G29" i="2"/>
  <c r="G33" i="2"/>
  <c r="G34" i="2"/>
  <c r="G30" i="2"/>
  <c r="G26" i="2"/>
  <c r="D14" i="2"/>
  <c r="D16" i="2"/>
  <c r="D21" i="2"/>
  <c r="D22" i="2"/>
  <c r="F49" i="2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G21" i="2"/>
  <c r="I49" i="2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P21" i="2"/>
  <c r="M21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P12" i="2"/>
  <c r="R12" i="2" s="1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25" i="2" s="1"/>
  <c r="S25" i="2" s="1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R21" i="2"/>
  <c r="S21" i="2" s="1"/>
  <c r="T21" i="2"/>
  <c r="T16" i="2"/>
  <c r="T15" i="2"/>
  <c r="P15" i="2"/>
  <c r="T34" i="2" l="1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<sst xmlns="http://schemas.openxmlformats.org/spreadsheetml/2006/main" count="1261" uniqueCount="552">
  <si>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</si>
  <si>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</si>
  <si>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</si>
  <si>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</si>
  <si>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</si>
  <si>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</si>
  <si>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</si>
  <si>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</si>
  <si>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</si>
  <si>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</si>
  <si>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</si>
  <si>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</si>
  <si>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</si>
  <si>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</si>
  <si>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</si>
  <si>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</si>
  <si>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</si>
  <si>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</si>
  <si>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</si>
  <si>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</si>
  <si>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</si>
  <si>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</si>
  <si>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</si>
  <si>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</si>
  <si>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</si>
  <si>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</si>
  <si>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</si>
  <si>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</si>
  <si>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</si>
  <si>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</si>
  <si>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</si>
  <si>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</si>
  <si>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</si>
  <si>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</si>
  <si>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</si>
  <si>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</si>
  <si>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</si>
  <si>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</si>
  <si>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</si>
  <si>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</si>
  <si>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</si>
  <si>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</si>
  <si>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</si>
  <si>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</si>
  <si>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</si>
  <si>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</si>
  <si>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</si>
  <si>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</si>
  <si>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</si>
  <si>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</si>
  <si>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</si>
  <si>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</si>
  <si>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</si>
  <si>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</si>
  <si>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</si>
  <si>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</si>
  <si>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</si>
  <si>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</si>
  <si>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</si>
  <si>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</si>
  <si>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</si>
  <si>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</si>
  <si>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</si>
  <si>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</si>
  <si>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</si>
  <si>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</si>
  <si>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</si>
  <si>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</si>
  <si>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</si>
  <si>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</si>
  <si>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</si>
  <si>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</si>
  <si>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</si>
  <si>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</si>
  <si>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</si>
  <si>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</si>
  <si>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</si>
  <si>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</si>
  <si>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</si>
  <si>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</si>
  <si>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</si>
  <si>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</si>
  <si>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</si>
  <si>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</si>
  <si>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</si>
  <si>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</si>
  <si>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</si>
  <si>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</si>
  <si>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</si>
  <si>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</si>
  <si>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</si>
  <si>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</si>
  <si>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</si>
  <si>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</si>
  <si>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</si>
  <si>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</si>
  <si>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</si>
  <si>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</si>
  <si>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56.0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</si>
  <si>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</si>
  <si>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</si>
  <si>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</si>
  <si>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</si>
  <si>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</si>
  <si>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</si>
  <si>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</si>
  <si>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</si>
  <si>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</si>
  <si>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</si>
  <si>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</si>
  <si>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</si>
  <si>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</si>
  <si>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</si>
  <si>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</si>
  <si>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</si>
  <si>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</si>
  <si>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</si>
  <si>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</si>
  <si>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</si>
  <si>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</si>
  <si>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</si>
  <si>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</si>
  <si>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</si>
  <si>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</si>
  <si>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</si>
  <si>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</si>
  <si>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</si>
  <si>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</si>
  <si>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</si>
  <si>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</si>
  <si>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</si>
  <si>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</si>
  <si>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</si>
  <si>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</si>
  <si>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</si>
  <si>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</si>
  <si>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</si>
  <si>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</si>
  <si>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</si>
  <si>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</si>
  <si>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</si>
  <si>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</si>
  <si>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</si>
  <si>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</si>
  <si>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</si>
  <si>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</si>
  <si>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</si>
  <si>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</si>
  <si>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</si>
  <si>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</si>
  <si>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</si>
  <si>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</si>
  <si>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</si>
  <si>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</si>
  <si>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</si>
  <si>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</si>
  <si>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</si>
  <si>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</si>
  <si>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</si>
  <si>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</si>
  <si>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</si>
  <si>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</si>
  <si>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</si>
  <si>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</si>
  <si>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</si>
  <si>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</si>
  <si>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</si>
  <si>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</si>
  <si>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</si>
  <si>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</si>
  <si>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</si>
  <si>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</si>
  <si>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</si>
  <si>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</si>
  <si>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</si>
  <si>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</si>
  <si>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</si>
  <si>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</si>
  <si>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</si>
  <si>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</si>
  <si>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</si>
  <si>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</si>
  <si>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</si>
  <si>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</si>
  <si>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</si>
  <si>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</si>
  <si>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</si>
  <si>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</si>
  <si>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</si>
  <si>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</si>
  <si>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</si>
  <si>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</si>
  <si>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</si>
  <si>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</si>
  <si>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</si>
  <si>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</si>
  <si>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</si>
  <si>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</si>
  <si>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</si>
  <si>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</si>
  <si>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</si>
  <si>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</si>
  <si>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</si>
  <si>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</si>
  <si>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</si>
  <si>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</si>
  <si>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</si>
  <si>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</si>
  <si>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</si>
  <si>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</si>
  <si>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</si>
  <si>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</si>
  <si>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</si>
  <si>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</si>
  <si>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</si>
  <si>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</si>
  <si>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</si>
  <si>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</si>
  <si>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</si>
  <si>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</si>
  <si>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</si>
  <si>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</si>
  <si>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</si>
  <si>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</si>
  <si>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</si>
  <si>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</si>
  <si>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</si>
  <si>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</si>
  <si>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</si>
  <si>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</si>
  <si>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</si>
  <si>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</si>
  <si>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</si>
  <si>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</si>
  <si>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</si>
  <si>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</si>
  <si>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</si>
  <si>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</si>
  <si>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</si>
  <si>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</si>
  <si>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</si>
  <si>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</si>
  <si>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</si>
  <si>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</si>
  <si>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</si>
  <si>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</si>
  <si>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</si>
  <si>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</si>
  <si>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</si>
  <si>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</si>
  <si>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</si>
  <si>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</si>
  <si>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</si>
  <si>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</si>
  <si>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</si>
  <si>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</si>
  <si>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</si>
  <si>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</si>
  <si>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</si>
  <si>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</si>
  <si>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</si>
  <si>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</si>
  <si>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</si>
  <si>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</si>
  <si>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</si>
  <si>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</si>
  <si>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</si>
  <si>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</si>
  <si>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</si>
  <si>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</si>
  <si>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</si>
  <si>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</si>
  <si>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</si>
  <si>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</si>
  <si>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</si>
  <si>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</si>
  <si>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</si>
  <si>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</si>
  <si>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</si>
  <si>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</si>
  <si>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</si>
  <si>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</si>
  <si>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</si>
  <si>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</si>
  <si>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</si>
  <si>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</si>
  <si>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</si>
  <si>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</si>
  <si>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</si>
  <si>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</si>
  <si>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</si>
  <si>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</si>
  <si>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</si>
  <si>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</si>
  <si>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</si>
  <si>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</si>
  <si>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</si>
  <si>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</si>
  <si>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</si>
  <si>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</si>
  <si>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</si>
  <si>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</si>
  <si>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</si>
  <si>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</si>
  <si>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</si>
  <si>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</si>
  <si>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</si>
  <si>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</si>
  <si>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</si>
  <si>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</si>
  <si>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</si>
  <si>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</si>
  <si>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</si>
  <si>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</si>
  <si>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</si>
  <si>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</si>
  <si>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</si>
  <si>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</si>
  <si>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</si>
  <si>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</si>
  <si>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</si>
  <si>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</si>
  <si>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</si>
  <si>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</si>
  <si>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</si>
  <si>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</si>
  <si>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</si>
  <si>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</si>
  <si>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</si>
  <si>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</si>
  <si>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</si>
  <si>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</si>
  <si>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</si>
  <si>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</si>
  <si>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</si>
  <si>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</si>
  <si>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</si>
  <si>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</si>
  <si>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</si>
  <si>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</si>
  <si>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</si>
  <si>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</si>
  <si>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</si>
  <si>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</si>
  <si>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17T4-CTM1</t>
  </si>
  <si>
    <t>17T4-CTM2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</si>
  <si>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</si>
  <si>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</si>
  <si>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</si>
  <si>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</si>
  <si>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</si>
  <si>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</si>
  <si>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</si>
  <si>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</si>
  <si>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</si>
  <si>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</si>
  <si>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</si>
  <si>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</si>
  <si>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</si>
  <si>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</si>
  <si>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</si>
  <si>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</si>
  <si>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</si>
  <si>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</si>
  <si>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CĐ1</t>
  </si>
  <si>
    <t>CĐ2</t>
  </si>
  <si>
    <t>CĐ4</t>
  </si>
  <si>
    <t>CĐ5</t>
  </si>
  <si>
    <t>CĐ8</t>
  </si>
  <si>
    <t>CĐ10</t>
  </si>
  <si>
    <t>18T4-LTM2</t>
  </si>
  <si>
    <t>CĐ11</t>
  </si>
  <si>
    <t>17C1-TKW</t>
  </si>
  <si>
    <t>18C1-THU</t>
  </si>
  <si>
    <t>TC1</t>
  </si>
  <si>
    <t>TC2</t>
  </si>
  <si>
    <t>TC4</t>
  </si>
  <si>
    <t>Lập trình hệ thống nhúng</t>
  </si>
  <si>
    <t>Lập trình trên thiết bị di động</t>
  </si>
  <si>
    <t>Đồ án 2</t>
  </si>
  <si>
    <t>Lập trình nhúng</t>
  </si>
  <si>
    <t>Công nghệ và dịch vụ Web</t>
  </si>
  <si>
    <t>Lập trình PHP</t>
  </si>
  <si>
    <t>XML</t>
  </si>
  <si>
    <t>XML- N1</t>
  </si>
  <si>
    <t>XML- N2</t>
  </si>
  <si>
    <t>16CĐ-TW</t>
  </si>
  <si>
    <t>Công nghệ &amp; Dịch vụ Web</t>
  </si>
  <si>
    <t>Lập trình ASP.NET 2</t>
  </si>
  <si>
    <t>Lập trình trực quan</t>
  </si>
  <si>
    <t>16TCN-QTM2</t>
  </si>
  <si>
    <t>An ninh mạng</t>
  </si>
  <si>
    <t>16CD-TM1</t>
  </si>
  <si>
    <t>Chuyên đề mạng</t>
  </si>
  <si>
    <t>An Ninh Mạng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</si>
  <si>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</si>
  <si>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</si>
  <si>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</si>
  <si>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</si>
  <si>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</si>
  <si>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</si>
  <si>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</si>
  <si>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</si>
  <si>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</si>
  <si>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</si>
  <si>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</si>
  <si>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</si>
  <si>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</si>
  <si>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</si>
  <si>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</si>
  <si>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</si>
  <si>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</si>
  <si>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</si>
  <si>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</si>
  <si>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</si>
  <si>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</si>
  <si>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</si>
  <si>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</si>
  <si>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</si>
  <si>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</si>
  <si>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</si>
  <si>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18C1-QTM</t>
  </si>
  <si>
    <t>TC5</t>
  </si>
  <si>
    <t>CĐ23</t>
  </si>
  <si>
    <t>TC6</t>
  </si>
  <si>
    <t>CĐ27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</si>
  <si>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</si>
  <si>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</si>
  <si>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</si>
  <si>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</si>
  <si>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</si>
  <si>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</si>
  <si>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</si>
  <si>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</si>
  <si>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</si>
  <si>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Huỳnh Thị Minh Ly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</si>
  <si>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</si>
  <si>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</si>
  <si>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</si>
  <si>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</si>
  <si>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</si>
  <si>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</si>
  <si>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</si>
  <si>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</si>
  <si>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</si>
  <si>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</si>
  <si>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</si>
  <si>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</si>
  <si>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</si>
  <si>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</si>
  <si>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18C1-QTM3</t>
  </si>
  <si>
    <t>Tin học_N1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</si>
  <si>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</si>
  <si>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</si>
  <si>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</si>
  <si>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</si>
  <si>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</si>
  <si>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</si>
  <si>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</si>
  <si>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</si>
  <si>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</si>
  <si>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</si>
  <si>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</si>
  <si>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</si>
  <si>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</si>
  <si>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</si>
  <si>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</si>
  <si>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</si>
  <si>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</si>
  <si>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</si>
  <si>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</si>
  <si>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</si>
  <si>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</si>
  <si>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</si>
  <si>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</si>
  <si>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</si>
  <si>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</si>
  <si>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</si>
  <si>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</si>
  <si>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</si>
  <si>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</si>
  <si>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</si>
  <si>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</si>
  <si>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</si>
  <si>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</si>
  <si>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</si>
  <si>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</si>
  <si>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</si>
  <si>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</si>
  <si>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</si>
  <si>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</si>
  <si>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</si>
  <si>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t>18C1-CCK3</t>
  </si>
  <si>
    <t>Đồ án lập trình web</t>
  </si>
  <si>
    <t>18C1-BCN1</t>
  </si>
  <si>
    <t>021100119917</t>
  </si>
  <si>
    <t>021100119927</t>
  </si>
  <si>
    <t>021100094002</t>
  </si>
  <si>
    <t>071400135404</t>
  </si>
  <si>
    <t>18C1-ĐCN3</t>
  </si>
  <si>
    <t>18C1-CĐT1</t>
  </si>
  <si>
    <t xml:space="preserve">Thiết kế web </t>
  </si>
  <si>
    <t>021100015204 - 18C1-CMT2</t>
  </si>
  <si>
    <t>18C1-ĐCN1</t>
  </si>
  <si>
    <t>Tin học N1</t>
  </si>
  <si>
    <t>Tin học N2</t>
  </si>
  <si>
    <t>18C1-CCK9</t>
  </si>
  <si>
    <t>71400174001</t>
  </si>
  <si>
    <t>021100094301</t>
  </si>
  <si>
    <t>21100094303</t>
  </si>
  <si>
    <t>Kỹ thuật lập trình _N1</t>
  </si>
  <si>
    <t>Kỹ thuật lập trình_N2</t>
  </si>
  <si>
    <t>021100119916</t>
  </si>
  <si>
    <t>18C1-KXD1</t>
  </si>
  <si>
    <t>071800119901</t>
  </si>
  <si>
    <t>18T5-ĐCN1</t>
  </si>
  <si>
    <t>Lập trình di động</t>
  </si>
  <si>
    <t>Tin học (N1)</t>
  </si>
  <si>
    <t>18C1-CCK2</t>
  </si>
  <si>
    <t>Tin học(N2)</t>
  </si>
  <si>
    <t>Đồ án 2 (TH)</t>
  </si>
  <si>
    <t>Tin học(N1)</t>
  </si>
  <si>
    <t>18T4-QTM1</t>
  </si>
  <si>
    <t>SHCN(12+)49</t>
  </si>
  <si>
    <t>18C1-TĐH2</t>
  </si>
  <si>
    <t>18C1-ĐĐT2</t>
  </si>
  <si>
    <t>18C1-ĐCN4</t>
  </si>
  <si>
    <t>18C1-ĐCN4-N1</t>
  </si>
  <si>
    <t>18C1-QTM1-N1</t>
  </si>
  <si>
    <t>18C1-QTM1-N2</t>
  </si>
  <si>
    <t>ĐA2</t>
  </si>
  <si>
    <t>OTL-THNN01</t>
  </si>
  <si>
    <t>Ôn thi lại Thực hành nghề nghiệp</t>
  </si>
  <si>
    <t>15TC_CNTT_ONTN</t>
  </si>
  <si>
    <t>OTL-LTNN01</t>
  </si>
  <si>
    <t>Ôn thi lại tốt nghiệp lý thuyết tổng hợp</t>
  </si>
  <si>
    <t>Bảo mật hệ thống thông tin-N1</t>
  </si>
  <si>
    <t>Bảo mật hệ thống thông tin-N2</t>
  </si>
  <si>
    <t>Sửa chữa máy tính nâng cao-N1</t>
  </si>
  <si>
    <t>Sửa chữa máy tính nâng cao-N2</t>
  </si>
  <si>
    <t>18C1-CCK6</t>
  </si>
  <si>
    <t>Tin học-N1</t>
  </si>
  <si>
    <t>Tin học-N2</t>
  </si>
  <si>
    <t>18C1-ĐĐT1</t>
  </si>
  <si>
    <t>18C1-CCK4</t>
  </si>
  <si>
    <t>18C1-CTM2</t>
  </si>
  <si>
    <t>18T4-CMT1</t>
  </si>
  <si>
    <t>18T4-LTM1</t>
  </si>
  <si>
    <t>17T4-THU1-N1</t>
  </si>
  <si>
    <t>17T4-THU1-N2</t>
  </si>
  <si>
    <t>17T4-LTM1-N1</t>
  </si>
  <si>
    <t>17T4-LTM1-N2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</si>
</sst>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4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sz val="11"/>
      <name val="Vni-book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7"/>
        <bgColor indexed="64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446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0" fontId="12" fillId="0" borderId="8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0" fontId="40" fillId="0" borderId="3" xfId="0" applyFont="1" applyBorder="1" applyAlignment="1">
      <alignment horizontal="left" vertical="center"/>
    </xf>
    <xf numFmtId="1" fontId="32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wrapText="1"/>
    </xf>
    <xf numFmtId="0" fontId="0" fillId="0" borderId="0" xfId="0" applyFont="1" applyAlignment="1"/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9" fillId="10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0" fillId="0" borderId="0" xfId="0" applyFont="1" applyAlignment="1"/>
    <xf numFmtId="0" fontId="12" fillId="0" borderId="3" xfId="0" quotePrefix="1" applyFont="1" applyBorder="1" applyAlignment="1">
      <alignment horizontal="left" vertical="center"/>
    </xf>
    <xf numFmtId="0" fontId="14" fillId="0" borderId="5" xfId="0" applyFont="1" applyBorder="1" applyAlignment="1"/>
    <xf numFmtId="0" fontId="15" fillId="0" borderId="6" xfId="0" applyFont="1" applyBorder="1" applyAlignment="1"/>
    <xf numFmtId="0" fontId="14" fillId="0" borderId="5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4" fillId="0" borderId="9" xfId="0" applyFont="1" applyBorder="1" applyAlignment="1"/>
    <xf numFmtId="0" fontId="0" fillId="0" borderId="0" xfId="0" applyFont="1" applyAlignment="1"/>
    <xf numFmtId="0" fontId="42" fillId="0" borderId="5" xfId="0" applyFont="1" applyBorder="1" applyAlignment="1">
      <alignment horizontal="left"/>
    </xf>
    <xf numFmtId="0" fontId="18" fillId="0" borderId="6" xfId="0" applyFont="1" applyBorder="1" applyAlignment="1">
      <alignment horizontal="left"/>
    </xf>
    <xf numFmtId="1" fontId="1" fillId="0" borderId="0" xfId="0" applyNumberFormat="1" applyFont="1" applyAlignment="1"/>
    <xf numFmtId="1" fontId="6" fillId="0" borderId="0" xfId="0" applyNumberFormat="1" applyFont="1" applyAlignment="1"/>
    <xf numFmtId="1" fontId="9" fillId="0" borderId="0" xfId="0" applyNumberFormat="1" applyFont="1" applyAlignment="1"/>
    <xf numFmtId="1" fontId="8" fillId="0" borderId="0" xfId="0" applyNumberFormat="1" applyFont="1" applyAlignment="1">
      <alignment horizontal="center"/>
    </xf>
    <xf numFmtId="1" fontId="10" fillId="0" borderId="16" xfId="0" applyNumberFormat="1" applyFont="1" applyBorder="1" applyAlignment="1">
      <alignment horizontal="center" vertical="center" wrapText="1"/>
    </xf>
    <xf numFmtId="1" fontId="12" fillId="0" borderId="16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 wrapText="1"/>
    </xf>
    <xf numFmtId="1" fontId="12" fillId="3" borderId="3" xfId="0" applyNumberFormat="1" applyFont="1" applyFill="1" applyBorder="1" applyAlignment="1">
      <alignment horizontal="center" vertical="center" wrapText="1"/>
    </xf>
    <xf numFmtId="1" fontId="12" fillId="0" borderId="8" xfId="0" applyNumberFormat="1" applyFont="1" applyBorder="1" applyAlignment="1">
      <alignment horizontal="center" vertical="center"/>
    </xf>
    <xf numFmtId="1" fontId="13" fillId="0" borderId="8" xfId="0" applyNumberFormat="1" applyFont="1" applyBorder="1" applyAlignment="1">
      <alignment horizontal="center" vertical="center"/>
    </xf>
    <xf numFmtId="1" fontId="13" fillId="0" borderId="15" xfId="0" applyNumberFormat="1" applyFont="1" applyBorder="1" applyAlignment="1">
      <alignment horizontal="center" vertical="center"/>
    </xf>
    <xf numFmtId="1" fontId="13" fillId="13" borderId="15" xfId="0" applyNumberFormat="1" applyFont="1" applyFill="1" applyBorder="1" applyAlignment="1">
      <alignment horizontal="center" vertical="center"/>
    </xf>
    <xf numFmtId="1" fontId="13" fillId="3" borderId="15" xfId="0" applyNumberFormat="1" applyFont="1" applyFill="1" applyBorder="1" applyAlignment="1">
      <alignment horizontal="center" vertical="center"/>
    </xf>
    <xf numFmtId="1" fontId="13" fillId="3" borderId="8" xfId="0" applyNumberFormat="1" applyFont="1" applyFill="1" applyBorder="1" applyAlignment="1">
      <alignment horizontal="center" vertical="center"/>
    </xf>
    <xf numFmtId="1" fontId="13" fillId="3" borderId="15" xfId="0" applyNumberFormat="1" applyFont="1" applyFill="1" applyBorder="1" applyAlignment="1">
      <alignment horizontal="center" vertical="center" wrapText="1"/>
    </xf>
    <xf numFmtId="1" fontId="13" fillId="0" borderId="8" xfId="0" applyNumberFormat="1" applyFont="1" applyFill="1" applyBorder="1" applyAlignment="1">
      <alignment horizontal="center" vertical="center" wrapText="1"/>
    </xf>
    <xf numFmtId="1" fontId="12" fillId="11" borderId="8" xfId="0" applyNumberFormat="1" applyFont="1" applyFill="1" applyBorder="1" applyAlignment="1">
      <alignment horizontal="left" vertical="center"/>
    </xf>
    <xf numFmtId="1" fontId="31" fillId="0" borderId="8" xfId="0" applyNumberFormat="1" applyFont="1" applyBorder="1" applyAlignment="1">
      <alignment horizontal="center" vertical="center"/>
    </xf>
    <xf numFmtId="1" fontId="31" fillId="0" borderId="15" xfId="0" applyNumberFormat="1" applyFont="1" applyBorder="1" applyAlignment="1">
      <alignment horizontal="center" vertical="center"/>
    </xf>
    <xf numFmtId="1" fontId="13" fillId="0" borderId="15" xfId="0" applyNumberFormat="1" applyFont="1" applyFill="1" applyBorder="1" applyAlignment="1">
      <alignment horizontal="center" vertical="center"/>
    </xf>
    <xf numFmtId="1" fontId="12" fillId="0" borderId="3" xfId="0" applyNumberFormat="1" applyFont="1" applyBorder="1" applyAlignment="1">
      <alignment horizontal="left" vertical="center"/>
    </xf>
    <xf numFmtId="1" fontId="31" fillId="0" borderId="22" xfId="0" applyNumberFormat="1" applyFont="1" applyFill="1" applyBorder="1" applyAlignment="1" applyProtection="1">
      <alignment horizontal="center" vertical="center"/>
      <protection locked="0"/>
    </xf>
    <xf numFmtId="1" fontId="17" fillId="0" borderId="6" xfId="0" applyNumberFormat="1" applyFont="1" applyBorder="1" applyAlignment="1">
      <alignment horizontal="left" vertical="center" wrapText="1"/>
    </xf>
    <xf numFmtId="1" fontId="17" fillId="0" borderId="3" xfId="0" applyNumberFormat="1" applyFont="1" applyBorder="1" applyAlignment="1">
      <alignment horizontal="center" vertical="center"/>
    </xf>
    <xf numFmtId="1" fontId="12" fillId="0" borderId="0" xfId="0" applyNumberFormat="1" applyFont="1" applyAlignment="1"/>
    <xf numFmtId="1" fontId="0" fillId="0" borderId="0" xfId="0" applyNumberFormat="1" applyFont="1" applyAlignment="1"/>
    <xf numFmtId="1" fontId="31" fillId="3" borderId="15" xfId="0" applyNumberFormat="1" applyFont="1" applyFill="1" applyBorder="1" applyAlignment="1">
      <alignment horizontal="center" vertical="center" wrapText="1"/>
    </xf>
    <xf numFmtId="1" fontId="25" fillId="0" borderId="15" xfId="0" applyNumberFormat="1" applyFont="1" applyBorder="1" applyAlignment="1">
      <alignment horizontal="center"/>
    </xf>
    <xf numFmtId="1" fontId="13" fillId="0" borderId="5" xfId="0" applyNumberFormat="1" applyFont="1" applyBorder="1" applyAlignment="1">
      <alignment horizontal="left" vertical="center" wrapText="1"/>
    </xf>
    <xf numFmtId="1" fontId="10" fillId="0" borderId="0" xfId="0" applyNumberFormat="1" applyFont="1" applyAlignment="1">
      <alignment horizontal="center"/>
    </xf>
    <xf numFmtId="0" fontId="12" fillId="15" borderId="3" xfId="0" applyFont="1" applyFill="1" applyBorder="1" applyAlignment="1">
      <alignment horizontal="left" vertical="center"/>
    </xf>
    <xf numFmtId="0" fontId="12" fillId="15" borderId="8" xfId="0" applyFont="1" applyFill="1" applyBorder="1" applyAlignment="1">
      <alignment horizontal="left" vertical="center"/>
    </xf>
    <xf numFmtId="0" fontId="12" fillId="15" borderId="8" xfId="0" applyFont="1" applyFill="1" applyBorder="1" applyAlignment="1">
      <alignment horizontal="center" vertical="center" wrapText="1"/>
    </xf>
    <xf numFmtId="0" fontId="13" fillId="15" borderId="15" xfId="0" applyFont="1" applyFill="1" applyBorder="1" applyAlignment="1">
      <alignment horizontal="center" vertical="center"/>
    </xf>
    <xf numFmtId="1" fontId="13" fillId="15" borderId="15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0" fontId="12" fillId="0" borderId="3" xfId="2" applyFont="1" applyBorder="1" applyAlignment="1">
      <alignment horizontal="left" vertical="center"/>
    </xf>
    <xf numFmtId="0" fontId="12" fillId="0" borderId="8" xfId="2" applyFont="1" applyBorder="1" applyAlignment="1">
      <alignment horizontal="left" vertical="center"/>
    </xf>
    <xf numFmtId="0" fontId="12" fillId="0" borderId="8" xfId="2" applyFont="1" applyBorder="1" applyAlignment="1">
      <alignment horizontal="center" vertical="center" wrapText="1"/>
    </xf>
    <xf numFmtId="0" fontId="13" fillId="0" borderId="16" xfId="2" applyFont="1" applyBorder="1" applyAlignment="1">
      <alignment horizontal="center" vertical="center"/>
    </xf>
    <xf numFmtId="165" fontId="13" fillId="0" borderId="3" xfId="2" applyNumberFormat="1" applyFont="1" applyBorder="1" applyAlignment="1">
      <alignment horizontal="center" vertical="center" wrapText="1"/>
    </xf>
    <xf numFmtId="165" fontId="13" fillId="0" borderId="15" xfId="2" applyNumberFormat="1" applyFont="1" applyBorder="1" applyAlignment="1">
      <alignment horizontal="center" vertical="center" wrapText="1"/>
    </xf>
    <xf numFmtId="1" fontId="13" fillId="0" borderId="15" xfId="2" applyNumberFormat="1" applyFont="1" applyBorder="1" applyAlignment="1">
      <alignment horizontal="center" vertical="center" wrapText="1"/>
    </xf>
    <xf numFmtId="0" fontId="14" fillId="0" borderId="11" xfId="0" applyFont="1" applyBorder="1" applyAlignment="1"/>
    <xf numFmtId="0" fontId="15" fillId="0" borderId="12" xfId="0" applyFont="1" applyBorder="1" applyAlignment="1"/>
    <xf numFmtId="0" fontId="12" fillId="0" borderId="3" xfId="2" applyFont="1" applyBorder="1" applyAlignment="1">
      <alignment horizontal="left" vertical="center"/>
    </xf>
    <xf numFmtId="0" fontId="12" fillId="0" borderId="8" xfId="2" applyFont="1" applyBorder="1" applyAlignment="1">
      <alignment horizontal="left" vertical="center"/>
    </xf>
    <xf numFmtId="0" fontId="12" fillId="0" borderId="8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/>
    </xf>
    <xf numFmtId="165" fontId="12" fillId="2" borderId="19" xfId="2" applyNumberFormat="1" applyFont="1" applyFill="1" applyBorder="1" applyAlignment="1">
      <alignment horizontal="center" vertical="center" wrapText="1"/>
    </xf>
    <xf numFmtId="165" fontId="13" fillId="2" borderId="19" xfId="2" applyNumberFormat="1" applyFont="1" applyFill="1" applyBorder="1" applyAlignment="1">
      <alignment horizontal="center" vertical="center" wrapText="1"/>
    </xf>
    <xf numFmtId="0" fontId="29" fillId="3" borderId="3" xfId="2" applyFont="1" applyFill="1" applyBorder="1" applyAlignment="1">
      <alignment horizontal="center" vertical="center"/>
    </xf>
    <xf numFmtId="165" fontId="13" fillId="3" borderId="3" xfId="2" applyNumberFormat="1" applyFont="1" applyFill="1" applyBorder="1" applyAlignment="1">
      <alignment horizontal="center" vertical="center"/>
    </xf>
    <xf numFmtId="1" fontId="13" fillId="3" borderId="3" xfId="2" applyNumberFormat="1" applyFont="1" applyFill="1" applyBorder="1" applyAlignment="1">
      <alignment horizontal="center" vertical="center"/>
    </xf>
    <xf numFmtId="165" fontId="13" fillId="3" borderId="3" xfId="2" applyNumberFormat="1" applyFont="1" applyFill="1" applyBorder="1" applyAlignment="1">
      <alignment horizontal="center" vertical="center" wrapText="1"/>
    </xf>
    <xf numFmtId="1" fontId="13" fillId="3" borderId="3" xfId="2" applyNumberFormat="1" applyFont="1" applyFill="1" applyBorder="1" applyAlignment="1">
      <alignment horizontal="center" vertical="center" wrapText="1"/>
    </xf>
    <xf numFmtId="165" fontId="30" fillId="3" borderId="3" xfId="2" applyNumberFormat="1" applyFont="1" applyFill="1" applyBorder="1" applyAlignment="1">
      <alignment horizontal="center" vertical="center"/>
    </xf>
    <xf numFmtId="1" fontId="30" fillId="3" borderId="3" xfId="2" applyNumberFormat="1" applyFont="1" applyFill="1" applyBorder="1" applyAlignment="1">
      <alignment horizontal="center" vertical="center"/>
    </xf>
    <xf numFmtId="0" fontId="12" fillId="8" borderId="8" xfId="2" applyFont="1" applyFill="1" applyBorder="1" applyAlignment="1">
      <alignment horizontal="left" vertical="center"/>
    </xf>
    <xf numFmtId="0" fontId="12" fillId="8" borderId="8" xfId="2" applyFont="1" applyFill="1" applyBorder="1" applyAlignment="1">
      <alignment horizontal="center" vertical="center" wrapText="1"/>
    </xf>
    <xf numFmtId="165" fontId="13" fillId="9" borderId="19" xfId="2" applyNumberFormat="1" applyFont="1" applyFill="1" applyBorder="1" applyAlignment="1">
      <alignment horizontal="center" vertical="center" wrapText="1"/>
    </xf>
    <xf numFmtId="0" fontId="26" fillId="8" borderId="3" xfId="2" applyFont="1" applyFill="1" applyBorder="1" applyAlignment="1">
      <alignment horizontal="center" vertical="center"/>
    </xf>
    <xf numFmtId="165" fontId="30" fillId="10" borderId="3" xfId="2" applyNumberFormat="1" applyFont="1" applyFill="1" applyBorder="1" applyAlignment="1">
      <alignment horizontal="center" vertical="center"/>
    </xf>
    <xf numFmtId="1" fontId="30" fillId="10" borderId="3" xfId="2" applyNumberFormat="1" applyFont="1" applyFill="1" applyBorder="1" applyAlignment="1">
      <alignment horizontal="center" vertical="center"/>
    </xf>
    <xf numFmtId="0" fontId="41" fillId="0" borderId="3" xfId="2" applyFont="1" applyBorder="1" applyAlignment="1">
      <alignment horizontal="center" vertical="center"/>
    </xf>
    <xf numFmtId="165" fontId="14" fillId="3" borderId="3" xfId="2" applyNumberFormat="1" applyFont="1" applyFill="1" applyBorder="1" applyAlignment="1">
      <alignment horizontal="center" vertical="center" wrapText="1"/>
    </xf>
    <xf numFmtId="1" fontId="14" fillId="3" borderId="3" xfId="2" applyNumberFormat="1" applyFont="1" applyFill="1" applyBorder="1" applyAlignment="1">
      <alignment horizontal="center" vertical="center" wrapText="1"/>
    </xf>
    <xf numFmtId="164" fontId="43" fillId="0" borderId="0" xfId="0" applyNumberFormat="1" applyFont="1" applyAlignment="1">
      <alignment horizontal="center"/>
    </xf>
    <xf numFmtId="164" fontId="13" fillId="6" borderId="24" xfId="0" applyNumberFormat="1" applyFont="1" applyFill="1" applyBorder="1" applyAlignment="1" applyProtection="1">
      <alignment vertical="center"/>
      <protection locked="0"/>
    </xf>
    <xf numFmtId="164" fontId="17" fillId="2" borderId="19" xfId="0" applyNumberFormat="1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left"/>
    </xf>
    <xf numFmtId="0" fontId="15" fillId="0" borderId="7" xfId="0" applyFont="1" applyBorder="1" applyAlignment="1">
      <alignment horizontal="left"/>
    </xf>
    <xf numFmtId="0" fontId="14" fillId="0" borderId="17" xfId="0" applyFont="1" applyFill="1" applyBorder="1" applyAlignment="1">
      <alignment horizontal="left"/>
    </xf>
    <xf numFmtId="0" fontId="15" fillId="0" borderId="7" xfId="0" applyFont="1" applyFill="1" applyBorder="1" applyAlignment="1">
      <alignment horizontal="left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164" fontId="14" fillId="3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32" fillId="3" borderId="4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3" borderId="16" xfId="0" applyNumberFormat="1" applyFont="1" applyFill="1" applyBorder="1" applyAlignment="1">
      <alignment horizontal="center" vertical="center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164" fontId="14" fillId="3" borderId="16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13" fillId="3" borderId="6" xfId="0" applyNumberFormat="1" applyFont="1" applyFill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3" fontId="13" fillId="3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17" fillId="2" borderId="20" xfId="0" applyNumberFormat="1" applyFont="1" applyFill="1" applyBorder="1" applyAlignment="1">
      <alignment horizontal="center" vertical="center" wrapText="1"/>
    </xf>
    <xf numFmtId="0" fontId="17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1" fillId="3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6" xfId="0" applyNumberFormat="1" applyFont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15" fillId="3" borderId="16" xfId="0" applyNumberFormat="1" applyFont="1" applyFill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164" fontId="33" fillId="3" borderId="4" xfId="0" applyNumberFormat="1" applyFont="1" applyFill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164" fontId="23" fillId="3" borderId="16" xfId="0" applyNumberFormat="1" applyFont="1" applyFill="1" applyBorder="1" applyAlignment="1">
      <alignment horizont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4" fillId="0" borderId="12" xfId="0" applyNumberFormat="1" applyFont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6276975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357881" y="763849"/>
          <a:ext cx="1588558" cy="141813"/>
          <a:chOff x="8286750" y="763849"/>
          <a:chExt cx="1588558" cy="141813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357881" y="766230"/>
          <a:ext cx="1588558" cy="141813"/>
          <a:chOff x="8286750" y="766230"/>
          <a:chExt cx="1588558" cy="141813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357881" y="766230"/>
          <a:ext cx="1588558" cy="141813"/>
          <a:chOff x="8286750" y="766230"/>
          <a:chExt cx="1588558" cy="141813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8"/>
  <sheetViews>
    <sheetView tabSelected="1" topLeftCell="B10" workbookViewId="0">
      <selection activeCell="B36" sqref="B36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hidden="1" customWidth="1"/>
    <col min="5" max="5" width="7.75" style="232" hidden="1" customWidth="1"/>
    <col min="6" max="6" width="8.125" style="232" hidden="1" customWidth="1"/>
    <col min="7" max="7" width="7.625" style="232" customWidth="1"/>
    <col min="8" max="8" width="9.875" style="232" customWidth="1"/>
    <col min="9" max="9" width="10.875" style="232" customWidth="1"/>
    <col min="10" max="10" width="9.75" style="232" customWidth="1"/>
    <col min="11" max="11" width="10.375" style="232" customWidth="1"/>
    <col min="12" max="12" width="10.875" style="232" customWidth="1"/>
    <col min="13" max="13" width="10.25" style="232" customWidth="1"/>
    <col min="14" max="14" width="10.125" style="232" customWidth="1"/>
    <col min="15" max="15" width="10.625" style="232" customWidth="1"/>
    <col min="16" max="16" width="10.375" style="238" customWidth="1"/>
    <col min="17" max="17" width="9.875" style="232" customWidth="1"/>
    <col min="18" max="18" width="12.125" style="232" customWidth="1"/>
    <col min="19" max="20" width="9" style="249" customWidth="1"/>
    <col min="21" max="26" width="8" customWidth="1"/>
  </cols>
  <sheetData>
    <row r="1" spans="1:26" ht="16.5" customHeight="1">
      <c r="A1" s="1"/>
      <c r="B1" s="1"/>
      <c r="C1" s="1"/>
      <c r="D1" s="2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3"/>
      <c r="Q1" s="234" t="s">
        <v>0</v>
      </c>
      <c r="R1" s="208"/>
      <c r="S1" s="239"/>
      <c r="T1" s="239"/>
      <c r="U1" s="1"/>
      <c r="V1" s="1"/>
      <c r="W1" s="1"/>
      <c r="X1" s="1"/>
      <c r="Y1" s="1"/>
      <c r="Z1" s="1"/>
    </row>
    <row r="2" spans="1:26" ht="25.5" customHeight="1">
      <c r="A2" s="342" t="s">
        <v>1</v>
      </c>
      <c r="B2" s="341"/>
      <c r="C2" s="341"/>
      <c r="D2" s="341"/>
      <c r="E2" s="341"/>
      <c r="F2" s="230"/>
      <c r="G2" s="230"/>
      <c r="H2" s="230"/>
      <c r="I2" s="230"/>
      <c r="J2" s="230"/>
      <c r="K2" s="345" t="s">
        <v>2</v>
      </c>
      <c r="L2" s="344"/>
      <c r="M2" s="344"/>
      <c r="N2" s="344"/>
      <c r="O2" s="344"/>
      <c r="P2" s="344"/>
      <c r="Q2" s="344"/>
      <c r="R2" s="208"/>
      <c r="S2" s="239"/>
      <c r="T2" s="239"/>
      <c r="U2" s="1"/>
      <c r="V2" s="1"/>
      <c r="W2" s="1"/>
      <c r="X2" s="1"/>
      <c r="Y2" s="1"/>
      <c r="Z2" s="1"/>
    </row>
    <row r="3" spans="1:26" ht="32.25" customHeight="1">
      <c r="A3" s="340" t="s">
        <v>3</v>
      </c>
      <c r="B3" s="341"/>
      <c r="C3" s="341"/>
      <c r="D3" s="341"/>
      <c r="E3" s="341"/>
      <c r="F3" s="209"/>
      <c r="G3" s="230"/>
      <c r="H3" s="230"/>
      <c r="I3" s="230"/>
      <c r="J3" s="230"/>
      <c r="K3" s="343" t="s">
        <v>4</v>
      </c>
      <c r="L3" s="344"/>
      <c r="M3" s="344"/>
      <c r="N3" s="344"/>
      <c r="O3" s="344"/>
      <c r="P3" s="344"/>
      <c r="Q3" s="344"/>
      <c r="R3" s="208"/>
      <c r="S3" s="239"/>
      <c r="T3" s="239"/>
      <c r="U3" s="1"/>
      <c r="V3" s="1"/>
      <c r="W3" s="1"/>
      <c r="X3" s="1"/>
      <c r="Y3" s="1"/>
      <c r="Z3" s="1"/>
    </row>
    <row r="4" spans="1:26" ht="38.25" customHeight="1">
      <c r="A4" s="353" t="s">
        <v>482</v>
      </c>
      <c r="B4" s="354"/>
      <c r="C4" s="354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240"/>
      <c r="T4" s="240"/>
      <c r="U4" s="6"/>
      <c r="V4" s="6"/>
      <c r="W4" s="6"/>
      <c r="X4" s="6"/>
      <c r="Y4" s="6"/>
      <c r="Z4" s="6"/>
    </row>
    <row r="5" spans="1:26" ht="29.25" customHeight="1">
      <c r="A5" s="355" t="s">
        <v>138</v>
      </c>
      <c r="B5" s="355"/>
      <c r="C5" s="355"/>
      <c r="D5" s="355"/>
      <c r="E5" s="355"/>
      <c r="F5" s="355"/>
      <c r="G5" s="355"/>
      <c r="H5" s="355"/>
      <c r="I5" s="355"/>
      <c r="J5" s="355"/>
      <c r="K5" s="355"/>
      <c r="L5" s="355"/>
      <c r="M5" s="355"/>
      <c r="N5" s="355"/>
      <c r="O5" s="355"/>
      <c r="P5" s="355"/>
      <c r="Q5" s="355"/>
      <c r="R5" s="355"/>
      <c r="S5" s="355"/>
      <c r="T5" s="355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35"/>
      <c r="K6" s="9"/>
      <c r="L6" s="9"/>
      <c r="M6" s="9"/>
      <c r="N6" s="9"/>
      <c r="O6" s="9"/>
      <c r="P6" s="236"/>
      <c r="Q6" s="9"/>
      <c r="R6" s="34"/>
      <c r="S6" s="241"/>
      <c r="T6" s="241"/>
      <c r="U6" s="7"/>
      <c r="V6" s="7"/>
      <c r="W6" s="7"/>
      <c r="X6" s="7"/>
      <c r="Y6" s="7"/>
      <c r="Z6" s="7"/>
    </row>
    <row r="7" spans="1:26" ht="18" customHeight="1">
      <c r="A7" s="371" t="s">
        <v>5</v>
      </c>
      <c r="B7" s="368" t="s">
        <v>6</v>
      </c>
      <c r="C7" s="360"/>
      <c r="D7" s="350" t="s">
        <v>7</v>
      </c>
      <c r="E7" s="351"/>
      <c r="F7" s="351"/>
      <c r="G7" s="351"/>
      <c r="H7" s="351"/>
      <c r="I7" s="352"/>
      <c r="J7" s="346" t="s">
        <v>8</v>
      </c>
      <c r="K7" s="346" t="s">
        <v>9</v>
      </c>
      <c r="L7" s="346" t="s">
        <v>10</v>
      </c>
      <c r="M7" s="346" t="s">
        <v>11</v>
      </c>
      <c r="N7" s="346" t="s">
        <v>12</v>
      </c>
      <c r="O7" s="346" t="s">
        <v>13</v>
      </c>
      <c r="P7" s="364" t="s">
        <v>480</v>
      </c>
      <c r="Q7" s="346" t="s">
        <v>481</v>
      </c>
      <c r="R7" s="358" t="s">
        <v>14</v>
      </c>
      <c r="S7" s="359"/>
      <c r="T7" s="360"/>
      <c r="U7" s="7"/>
      <c r="V7" s="7"/>
      <c r="W7" s="7"/>
      <c r="X7" s="7"/>
      <c r="Y7" s="7"/>
      <c r="Z7" s="7"/>
    </row>
    <row r="8" spans="1:26" ht="27.75" customHeight="1">
      <c r="A8" s="372"/>
      <c r="B8" s="369"/>
      <c r="C8" s="370"/>
      <c r="D8" s="349" t="s">
        <v>15</v>
      </c>
      <c r="E8" s="349" t="s">
        <v>16</v>
      </c>
      <c r="F8" s="346" t="s">
        <v>17</v>
      </c>
      <c r="G8" s="349" t="s">
        <v>18</v>
      </c>
      <c r="H8" s="346" t="s">
        <v>19</v>
      </c>
      <c r="I8" s="346" t="s">
        <v>20</v>
      </c>
      <c r="J8" s="347"/>
      <c r="K8" s="347"/>
      <c r="L8" s="347"/>
      <c r="M8" s="347"/>
      <c r="N8" s="347"/>
      <c r="O8" s="347"/>
      <c r="P8" s="365"/>
      <c r="Q8" s="347"/>
      <c r="R8" s="361"/>
      <c r="S8" s="362"/>
      <c r="T8" s="363"/>
      <c r="U8" s="7"/>
      <c r="V8" s="7"/>
      <c r="W8" s="7"/>
      <c r="X8" s="7"/>
      <c r="Y8" s="7"/>
      <c r="Z8" s="7"/>
    </row>
    <row r="9" spans="1:26" ht="86.25" customHeight="1">
      <c r="A9" s="367"/>
      <c r="B9" s="361"/>
      <c r="C9" s="363"/>
      <c r="D9" s="367"/>
      <c r="E9" s="348"/>
      <c r="F9" s="348"/>
      <c r="G9" s="348"/>
      <c r="H9" s="348"/>
      <c r="I9" s="348"/>
      <c r="J9" s="347"/>
      <c r="K9" s="348"/>
      <c r="L9" s="348"/>
      <c r="M9" s="348"/>
      <c r="N9" s="348"/>
      <c r="O9" s="348"/>
      <c r="P9" s="366"/>
      <c r="Q9" s="348"/>
      <c r="R9" s="12" t="s">
        <v>21</v>
      </c>
      <c r="S9" s="242" t="s">
        <v>22</v>
      </c>
      <c r="T9" s="242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373" t="s">
        <v>25</v>
      </c>
      <c r="C10" s="352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25"/>
      <c r="Q10" s="14" t="s">
        <v>38</v>
      </c>
      <c r="R10" s="14" t="s">
        <v>39</v>
      </c>
      <c r="S10" s="243" t="s">
        <v>40</v>
      </c>
      <c r="T10" s="243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697.5</v>
      </c>
      <c r="E11" s="20">
        <f>SUM('Mau A1'!N11:N30)</f>
        <v>86</v>
      </c>
      <c r="F11" s="20">
        <f>SUM('Mau A1'!O11:O30)</f>
        <v>0</v>
      </c>
      <c r="G11" s="20">
        <f>SUM('Mau A1'!P11:P30)</f>
        <v>783.5</v>
      </c>
      <c r="H11" s="20">
        <f>SUM('Mau A1'!Q11:Q30)</f>
        <v>21.4</v>
      </c>
      <c r="I11" s="20">
        <f>SUM('Mau A1'!R11:R30)</f>
        <v>0</v>
      </c>
      <c r="J11" s="20">
        <f>SUM('Mau A1'!T11:T30)</f>
        <v>430</v>
      </c>
      <c r="K11" s="20">
        <f>SUM('Mau A1'!V11:V30)</f>
        <v>112</v>
      </c>
      <c r="L11" s="20">
        <f>SUM('Mau A1'!X11:X30)</f>
        <v>56</v>
      </c>
      <c r="M11" s="20">
        <f>SUM('Mau A1'!Y11:Y30)</f>
        <v>353.5</v>
      </c>
      <c r="N11" s="20">
        <f>SUM('Mau A1'!Z11:Z30)</f>
        <v>-90.6</v>
      </c>
      <c r="O11" s="20">
        <f>SUM('Mau A1'!AA11:AA30)</f>
        <v>-56</v>
      </c>
      <c r="P11" s="226">
        <f>SUM('Mau A1'!AC11:AC30)</f>
        <v>206.89999999999998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244">
        <f t="shared" ref="S11:S37" si="1">ROUND(IF(AND(N11&gt;0,O11&gt;0,M11&lt;=0,R11=0),P11-Q11,IF(AND(P11&gt;0,R11=200),P11-Q11-R11, )),1)</f>
        <v>6.9</v>
      </c>
      <c r="T11" s="245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A1'!M31:M50)</f>
        <v>736.1</v>
      </c>
      <c r="E12" s="211">
        <f>SUM('Mau A1'!N31:N50)</f>
        <v>129</v>
      </c>
      <c r="F12" s="211">
        <f>SUM('Mau A1'!O31:O50)</f>
        <v>0</v>
      </c>
      <c r="G12" s="211">
        <f>SUM('Mau A1'!P31:P50)</f>
        <v>865.1</v>
      </c>
      <c r="H12" s="211">
        <f>SUM('Mau A1'!Q31:Q50)</f>
        <v>21.4</v>
      </c>
      <c r="I12" s="211">
        <f>SUM('Mau A1'!R31:R50)</f>
        <v>0</v>
      </c>
      <c r="J12" s="211">
        <f>SUM('Mau A1'!T31:T50)</f>
        <v>430</v>
      </c>
      <c r="K12" s="211">
        <f>SUM('Mau A1'!V31:V50)</f>
        <v>112</v>
      </c>
      <c r="L12" s="211">
        <f>SUM('Mau A1'!X31:X50)</f>
        <v>56</v>
      </c>
      <c r="M12" s="211">
        <f>SUM('Mau A1'!Y31:Y50)</f>
        <v>435.1</v>
      </c>
      <c r="N12" s="211">
        <f>SUM('Mau A1'!Z31:Z50)</f>
        <v>-90.6</v>
      </c>
      <c r="O12" s="211">
        <f>SUM('Mau A1'!AA31:AA50)</f>
        <v>-56</v>
      </c>
      <c r="P12" s="227">
        <f>SUM('Mau A1'!AC31:AC50)</f>
        <v>288.5</v>
      </c>
      <c r="Q12" s="211">
        <f>SUM('Mau A1'!AB31:AB50)</f>
        <v>0</v>
      </c>
      <c r="R12" s="21">
        <f t="shared" si="0"/>
        <v>200</v>
      </c>
      <c r="S12" s="245">
        <f t="shared" si="1"/>
        <v>88.5</v>
      </c>
      <c r="T12" s="245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336" t="str">
        <f>IF('Mau A1'!B51="","",'Mau A1'!B51)</f>
        <v>Nguyễn Văn</v>
      </c>
      <c r="C13" s="337" t="str">
        <f>IF('Mau A1'!C51="","",'Mau A1'!C51)</f>
        <v>Minh</v>
      </c>
      <c r="D13" s="29">
        <f>SUM('Mau A1'!M51:M70)</f>
        <v>826.5</v>
      </c>
      <c r="E13" s="211">
        <f>SUM('Mau A1'!N51:N70)</f>
        <v>64.5</v>
      </c>
      <c r="F13" s="211">
        <f>SUM('Mau A1'!O51:O70)</f>
        <v>0</v>
      </c>
      <c r="G13" s="211">
        <f>SUM('Mau A1'!P51:P70)</f>
        <v>891</v>
      </c>
      <c r="H13" s="211">
        <f>SUM('Mau A1'!Q51:Q70)</f>
        <v>0</v>
      </c>
      <c r="I13" s="211">
        <f>SUM('Mau A1'!R51:R70)</f>
        <v>0</v>
      </c>
      <c r="J13" s="211">
        <f>SUM('Mau A1'!T51:T70)</f>
        <v>430</v>
      </c>
      <c r="K13" s="211">
        <f>SUM('Mau A1'!V51:V70)</f>
        <v>112</v>
      </c>
      <c r="L13" s="211">
        <f>SUM('Mau A1'!X51:X70)</f>
        <v>56</v>
      </c>
      <c r="M13" s="211">
        <f>SUM('Mau A1'!Y51:Y70)</f>
        <v>461</v>
      </c>
      <c r="N13" s="211">
        <f>SUM('Mau A1'!Z51:Z70)</f>
        <v>-112</v>
      </c>
      <c r="O13" s="211">
        <f>SUM('Mau A1'!AA51:AA70)</f>
        <v>-56</v>
      </c>
      <c r="P13" s="222">
        <f>SUM('Mau A1'!AC51:AC70)</f>
        <v>293</v>
      </c>
      <c r="Q13" s="211">
        <f>SUM('Mau A1'!AB51:AB70)</f>
        <v>0</v>
      </c>
      <c r="R13" s="21">
        <f t="shared" si="0"/>
        <v>200</v>
      </c>
      <c r="S13" s="245">
        <f t="shared" si="1"/>
        <v>93</v>
      </c>
      <c r="T13" s="245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336" t="str">
        <f>IF('Mau A1'!B71="","",'Mau A1'!B71)</f>
        <v>Vũ Thị Thái</v>
      </c>
      <c r="C14" s="337" t="str">
        <f>IF('Mau A1'!C71="","",'Mau A1'!C71)</f>
        <v>Linh</v>
      </c>
      <c r="D14" s="29">
        <f>SUM('Mau A1'!M71:M90)</f>
        <v>705</v>
      </c>
      <c r="E14" s="211">
        <f>SUM('Mau A1'!N71:N90)</f>
        <v>64.5</v>
      </c>
      <c r="F14" s="211">
        <f>SUM('Mau A1'!O71:O90)</f>
        <v>0</v>
      </c>
      <c r="G14" s="211">
        <f>SUM('Mau A1'!P71:P90)</f>
        <v>769.5</v>
      </c>
      <c r="H14" s="211">
        <f>SUM('Mau A1'!Q71:Q90)</f>
        <v>0</v>
      </c>
      <c r="I14" s="211">
        <f>SUM('Mau A1'!R71:R90)</f>
        <v>0</v>
      </c>
      <c r="J14" s="211">
        <f>SUM('Mau A1'!T71:T90)</f>
        <v>430</v>
      </c>
      <c r="K14" s="211">
        <f>SUM('Mau A1'!V71:V90)</f>
        <v>112</v>
      </c>
      <c r="L14" s="211">
        <f>SUM('Mau A1'!X71:X90)</f>
        <v>56</v>
      </c>
      <c r="M14" s="211">
        <f>SUM('Mau A1'!Y71:Y90)</f>
        <v>339.5</v>
      </c>
      <c r="N14" s="211">
        <f>SUM('Mau A1'!Z71:Z90)</f>
        <v>-112</v>
      </c>
      <c r="O14" s="211">
        <f>SUM('Mau A1'!AA71:AA90)</f>
        <v>-56</v>
      </c>
      <c r="P14" s="222">
        <f>SUM('Mau A1'!AC71:AC90)</f>
        <v>171.5</v>
      </c>
      <c r="Q14" s="211">
        <f>SUM('Mau A1'!AB71:AB90)</f>
        <v>0</v>
      </c>
      <c r="R14" s="21">
        <f t="shared" si="0"/>
        <v>171.5</v>
      </c>
      <c r="S14" s="245">
        <f t="shared" si="1"/>
        <v>0</v>
      </c>
      <c r="T14" s="245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336" t="str">
        <f>IF('Mau A1'!B91="","",'Mau A1'!B91)</f>
        <v>Nguyễn Văn</v>
      </c>
      <c r="C15" s="337" t="str">
        <f>IF('Mau A1'!C91="","",'Mau A1'!C91)</f>
        <v>Danh</v>
      </c>
      <c r="D15" s="29">
        <f>SUM('Mau A1'!M91:M120)</f>
        <v>1321.6</v>
      </c>
      <c r="E15" s="211">
        <f>SUM('Mau A1'!N91:N120)</f>
        <v>64.5</v>
      </c>
      <c r="F15" s="211">
        <f>SUM('Mau A1'!O91:O120)</f>
        <v>0</v>
      </c>
      <c r="G15" s="211">
        <f>SUM('Mau A1'!P91:P120)</f>
        <v>1386.1</v>
      </c>
      <c r="H15" s="211">
        <f>SUM('Mau A1'!Q91:Q120)</f>
        <v>0</v>
      </c>
      <c r="I15" s="211">
        <f>SUM('Mau A1'!R91:R120)</f>
        <v>0</v>
      </c>
      <c r="J15" s="211">
        <f>SUM('Mau A1'!T91:T120)</f>
        <v>430</v>
      </c>
      <c r="K15" s="211">
        <f>SUM('Mau A1'!V91:V120)</f>
        <v>112</v>
      </c>
      <c r="L15" s="211">
        <f>SUM('Mau A1'!X91:X120)</f>
        <v>56</v>
      </c>
      <c r="M15" s="211">
        <f>SUM('Mau A1'!Y91:Y120)</f>
        <v>956.1</v>
      </c>
      <c r="N15" s="211">
        <f>SUM('Mau A1'!Z91:Z120)</f>
        <v>-112</v>
      </c>
      <c r="O15" s="211">
        <f>SUM('Mau A1'!AA91:AA120)</f>
        <v>-56</v>
      </c>
      <c r="P15" s="222">
        <f>SUM('Mau A1'!AC91:AC120)</f>
        <v>788.1</v>
      </c>
      <c r="Q15" s="211">
        <f>SUM('Mau A1'!AB91:AB120)</f>
        <v>0</v>
      </c>
      <c r="R15" s="21">
        <f t="shared" si="0"/>
        <v>200</v>
      </c>
      <c r="S15" s="245">
        <f t="shared" si="1"/>
        <v>588.1</v>
      </c>
      <c r="T15" s="245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336" t="str">
        <f>IF('Mau A1'!B121="","",'Mau A1'!B121)</f>
        <v xml:space="preserve">Nguyễn Thị </v>
      </c>
      <c r="C16" s="337" t="str">
        <f>IF('Mau A1'!C121="","",'Mau A1'!C121)</f>
        <v>Thủy</v>
      </c>
      <c r="D16" s="29">
        <f>SUM('Mau A1'!M121:M141)</f>
        <v>957</v>
      </c>
      <c r="E16" s="211">
        <f>SUM('Mau A1'!N121:N141)</f>
        <v>64.5</v>
      </c>
      <c r="F16" s="211">
        <f>SUM('Mau A1'!O121:O141)</f>
        <v>0</v>
      </c>
      <c r="G16" s="211">
        <f>SUM('Mau A1'!P121:P141)</f>
        <v>1021.5</v>
      </c>
      <c r="H16" s="211">
        <f>SUM('Mau A1'!Q121:Q141)</f>
        <v>0</v>
      </c>
      <c r="I16" s="211">
        <f>SUM('Mau A1'!R121:R141)</f>
        <v>0</v>
      </c>
      <c r="J16" s="211">
        <f>SUM('Mau A1'!T121:T141)</f>
        <v>430</v>
      </c>
      <c r="K16" s="211">
        <f>SUM('Mau A1'!V121:V141)</f>
        <v>112</v>
      </c>
      <c r="L16" s="211">
        <f>SUM('Mau A1'!X121:X141)</f>
        <v>56</v>
      </c>
      <c r="M16" s="211">
        <f>SUM('Mau A1'!Y121:Y141)</f>
        <v>591.5</v>
      </c>
      <c r="N16" s="211">
        <f>SUM('Mau A1'!Z121:Z141)</f>
        <v>-112</v>
      </c>
      <c r="O16" s="211">
        <f>SUM('Mau A1'!AA121:AA141)</f>
        <v>-56</v>
      </c>
      <c r="P16" s="222">
        <f>SUM('Mau A1'!AC121:AC141)</f>
        <v>423.5</v>
      </c>
      <c r="Q16" s="211">
        <f>SUM('Mau A1'!AB121:AB141)</f>
        <v>0</v>
      </c>
      <c r="R16" s="21">
        <f t="shared" si="0"/>
        <v>200</v>
      </c>
      <c r="S16" s="244">
        <f t="shared" si="1"/>
        <v>223.5</v>
      </c>
      <c r="T16" s="245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A1'!B142="","",'Mau A1'!B142)</f>
        <v>Nguyễn Thị Thu</v>
      </c>
      <c r="C17" s="28" t="str">
        <f>IF('Mau A1'!C142="","",'Mau A1'!C142)</f>
        <v>Hồng</v>
      </c>
      <c r="D17" s="29">
        <f>SUM('Mau A1'!M142:M160)</f>
        <v>761.2</v>
      </c>
      <c r="E17" s="211">
        <f>SUM('Mau A1'!N142:N160)</f>
        <v>64.5</v>
      </c>
      <c r="F17" s="211">
        <f>SUM('Mau A1'!O142:O160)</f>
        <v>0</v>
      </c>
      <c r="G17" s="211">
        <f>SUM('Mau A1'!P142:P160)</f>
        <v>825.7</v>
      </c>
      <c r="H17" s="211">
        <f>SUM('Mau A1'!Q142:Q160)</f>
        <v>0</v>
      </c>
      <c r="I17" s="211">
        <f>SUM('Mau A1'!R142:R160)</f>
        <v>0</v>
      </c>
      <c r="J17" s="211">
        <f>SUM('Mau A1'!T142:T160)</f>
        <v>430</v>
      </c>
      <c r="K17" s="211">
        <f>SUM('Mau A1'!V142:V160)</f>
        <v>112</v>
      </c>
      <c r="L17" s="211">
        <f>SUM('Mau A1'!X142:X160)</f>
        <v>56</v>
      </c>
      <c r="M17" s="211">
        <f>SUM('Mau A1'!Y142:Y160)</f>
        <v>395.7</v>
      </c>
      <c r="N17" s="211">
        <f>SUM('Mau A1'!Z142:Z160)</f>
        <v>-112</v>
      </c>
      <c r="O17" s="211">
        <f>SUM('Mau A1'!AA142:AA160)</f>
        <v>-56</v>
      </c>
      <c r="P17" s="222">
        <f>SUM('Mau A1'!AC142:AC160)</f>
        <v>227.7</v>
      </c>
      <c r="Q17" s="211">
        <f>SUM('Mau A1'!AB142:AB160)</f>
        <v>0</v>
      </c>
      <c r="R17" s="21">
        <f t="shared" si="0"/>
        <v>200</v>
      </c>
      <c r="S17" s="245">
        <f t="shared" si="1"/>
        <v>27.7</v>
      </c>
      <c r="T17" s="245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336" t="str">
        <f>IF('Mau A1'!B161="","",'Mau A1'!B161)</f>
        <v xml:space="preserve">Lê Hồng </v>
      </c>
      <c r="C18" s="337" t="str">
        <f>IF('Mau A1'!C161="","",'Mau A1'!C161)</f>
        <v>Thái</v>
      </c>
      <c r="D18" s="29">
        <f>SUM('Mau A1'!M161:M180)</f>
        <v>681</v>
      </c>
      <c r="E18" s="211">
        <f>SUM('Mau A1'!N161:N180)</f>
        <v>0</v>
      </c>
      <c r="F18" s="211">
        <f>SUM('Mau A1'!O161:O180)</f>
        <v>0</v>
      </c>
      <c r="G18" s="211">
        <f>SUM('Mau A1'!P161:P180)</f>
        <v>681</v>
      </c>
      <c r="H18" s="211">
        <f>SUM('Mau A1'!Q161:Q180)</f>
        <v>0</v>
      </c>
      <c r="I18" s="211">
        <f>SUM('Mau A1'!R161:R180)</f>
        <v>0</v>
      </c>
      <c r="J18" s="211">
        <f>SUM('Mau A1'!T161:T180)</f>
        <v>312.72727272727275</v>
      </c>
      <c r="K18" s="211">
        <f>SUM('Mau A1'!V161:V180)</f>
        <v>112</v>
      </c>
      <c r="L18" s="211">
        <f>SUM('Mau A1'!X161:X180)</f>
        <v>56</v>
      </c>
      <c r="M18" s="211">
        <f>SUM('Mau A1'!Y161:Y180)</f>
        <v>368.3</v>
      </c>
      <c r="N18" s="211">
        <f>SUM('Mau A1'!Z161:Z180)</f>
        <v>-112</v>
      </c>
      <c r="O18" s="211">
        <f>SUM('Mau A1'!AA161:AA180)</f>
        <v>-56</v>
      </c>
      <c r="P18" s="222">
        <f>SUM('Mau A1'!AC161:AC180)</f>
        <v>200.3</v>
      </c>
      <c r="Q18" s="211">
        <f>SUM('Mau A1'!AB161:AB180)</f>
        <v>0</v>
      </c>
      <c r="R18" s="21">
        <f t="shared" si="0"/>
        <v>200</v>
      </c>
      <c r="S18" s="245">
        <f t="shared" si="1"/>
        <v>0.3</v>
      </c>
      <c r="T18" s="245">
        <f t="shared" si="2"/>
        <v>0</v>
      </c>
      <c r="U18" s="22"/>
      <c r="V18" s="22"/>
      <c r="W18" s="22"/>
      <c r="X18" s="22"/>
      <c r="Y18" s="22"/>
      <c r="Z18" s="22"/>
    </row>
    <row r="19" spans="1:26" s="122" customFormat="1" ht="18" customHeight="1">
      <c r="A19" s="94">
        <v>9</v>
      </c>
      <c r="B19" s="218" t="str">
        <f>IF('Mau A1'!B181="","",'Mau A1'!B181)</f>
        <v>Huỳnh Quốc</v>
      </c>
      <c r="C19" s="219" t="str">
        <f>IF('Mau A1'!C181="","",'Mau A1'!C181)</f>
        <v>Dũng</v>
      </c>
      <c r="D19" s="220">
        <f>SUM('Mau A1'!M181:M200)</f>
        <v>661.6</v>
      </c>
      <c r="E19" s="221">
        <f>SUM('Mau A1'!N181)</f>
        <v>64.5</v>
      </c>
      <c r="F19" s="221">
        <f>SUM('Mau A1'!O181)</f>
        <v>0</v>
      </c>
      <c r="G19" s="221">
        <f>SUM('Mau A1'!P181)</f>
        <v>726.1</v>
      </c>
      <c r="H19" s="221">
        <f>SUM('Mau A1'!Q181)</f>
        <v>0</v>
      </c>
      <c r="I19" s="221">
        <f>SUM('Mau A1'!R181)</f>
        <v>0</v>
      </c>
      <c r="J19" s="221">
        <f>SUM('Mau A1'!T181)</f>
        <v>430</v>
      </c>
      <c r="K19" s="221">
        <f>SUM('Mau A1'!V181)</f>
        <v>112</v>
      </c>
      <c r="L19" s="221">
        <f>SUM('Mau A1'!X181)</f>
        <v>56</v>
      </c>
      <c r="M19" s="221">
        <f>SUM('Mau A1'!Y181)</f>
        <v>296.10000000000002</v>
      </c>
      <c r="N19" s="221">
        <f>SUM('Mau A1'!$Z$181)</f>
        <v>-112</v>
      </c>
      <c r="O19" s="221">
        <f>SUM('Mau A1'!AA181)</f>
        <v>-56</v>
      </c>
      <c r="P19" s="222">
        <f>SUM('Mau A1'!AC181)</f>
        <v>128.10000000000002</v>
      </c>
      <c r="Q19" s="221">
        <f>SUM('Mau A1'!AB181)</f>
        <v>0</v>
      </c>
      <c r="R19" s="223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128.1</v>
      </c>
      <c r="S19" s="245">
        <f t="shared" ref="S19:S20" si="4">ROUND(IF(AND(N19&gt;0,O19&gt;0,M19&lt;=0,R19=0),P19-Q19,IF(AND(P19&gt;0,R19=200),P19-Q19-R19, )),1)</f>
        <v>0</v>
      </c>
      <c r="T19" s="245">
        <f t="shared" ref="T19:T20" si="5">ROUND(IF(SUM(M19:O19)-Q19&lt;0,SUM(M19:O19)-Q19, ),1)</f>
        <v>0</v>
      </c>
      <c r="U19" s="224"/>
      <c r="V19" s="224"/>
      <c r="W19" s="224"/>
      <c r="X19" s="224"/>
      <c r="Y19" s="224"/>
      <c r="Z19" s="224"/>
    </row>
    <row r="20" spans="1:26" s="122" customFormat="1" ht="18" customHeight="1">
      <c r="A20" s="217">
        <v>10</v>
      </c>
      <c r="B20" s="338" t="str">
        <f>IF('Mau A1'!B201="","",'Mau A1'!B201)</f>
        <v>Hồ Ngọc</v>
      </c>
      <c r="C20" s="339" t="str">
        <f>IF('Mau A1'!C201="","",'Mau A1'!C201)</f>
        <v>Chi</v>
      </c>
      <c r="D20" s="220">
        <f>SUM('Mau A1'!M201:M220)</f>
        <v>799.59999999999991</v>
      </c>
      <c r="E20" s="221">
        <f>SUM('Mau A1'!N201)</f>
        <v>64.5</v>
      </c>
      <c r="F20" s="221">
        <f>SUM('Mau A1'!O201)</f>
        <v>0</v>
      </c>
      <c r="G20" s="211">
        <f>SUM('Mau A1'!P201:P220)</f>
        <v>864.09999999999991</v>
      </c>
      <c r="H20" s="221">
        <f>SUM('Mau A1'!Q201)</f>
        <v>0</v>
      </c>
      <c r="I20" s="221">
        <f>SUM('Mau A1'!R201)</f>
        <v>0</v>
      </c>
      <c r="J20" s="221">
        <f>SUM('Mau A1'!T201)</f>
        <v>430</v>
      </c>
      <c r="K20" s="221">
        <f>SUM('Mau A1'!V201)</f>
        <v>112</v>
      </c>
      <c r="L20" s="221">
        <f>SUM('Mau A1'!X163:X182)</f>
        <v>56</v>
      </c>
      <c r="M20" s="221">
        <f>SUM('Mau A1'!Y201)</f>
        <v>434.1</v>
      </c>
      <c r="N20" s="221">
        <f>SUM('Mau A1'!$Z$201)</f>
        <v>-112</v>
      </c>
      <c r="O20" s="221">
        <f>SUM('Mau A1'!AA201)</f>
        <v>-56</v>
      </c>
      <c r="P20" s="222">
        <f>SUM('Mau A1'!AC201)</f>
        <v>266.10000000000002</v>
      </c>
      <c r="Q20" s="221">
        <f>SUM('Mau A1'!AB201)</f>
        <v>0</v>
      </c>
      <c r="R20" s="223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245">
        <f t="shared" si="4"/>
        <v>66.099999999999994</v>
      </c>
      <c r="T20" s="245">
        <f t="shared" si="5"/>
        <v>0</v>
      </c>
      <c r="U20" s="224"/>
      <c r="V20" s="224"/>
      <c r="W20" s="224"/>
      <c r="X20" s="224"/>
      <c r="Y20" s="224"/>
      <c r="Z20" s="224"/>
    </row>
    <row r="21" spans="1:26" ht="18" customHeight="1">
      <c r="A21" s="94">
        <v>11</v>
      </c>
      <c r="B21" s="27" t="str">
        <f>IF('Mau A1'!B221="","",'Mau A1'!B221)</f>
        <v>Nguyễn Thị Khánh</v>
      </c>
      <c r="C21" s="28" t="str">
        <f>IF('Mau A1'!C221="","",'Mau A1'!C221)</f>
        <v>Thư</v>
      </c>
      <c r="D21" s="29">
        <f>SUM('Mau A1'!M221:M239)</f>
        <v>740.3</v>
      </c>
      <c r="E21" s="211">
        <f>SUM('Mau A1'!N221:N239)</f>
        <v>64.5</v>
      </c>
      <c r="F21" s="211">
        <f>SUM('Mau A1'!O221:O239)</f>
        <v>0</v>
      </c>
      <c r="G21" s="211">
        <f>SUM('Mau A1'!P221:P239)</f>
        <v>804.8</v>
      </c>
      <c r="H21" s="211">
        <f>SUM('Mau A1'!Q221:Q239)</f>
        <v>0</v>
      </c>
      <c r="I21" s="211">
        <f>SUM('Mau A1'!R221:R239)</f>
        <v>0</v>
      </c>
      <c r="J21" s="211">
        <f>SUM('Mau A1'!T221:T239)</f>
        <v>430</v>
      </c>
      <c r="K21" s="211">
        <f>SUM('Mau A1'!V221:V239)</f>
        <v>112</v>
      </c>
      <c r="L21" s="211">
        <f>SUM('Mau A1'!X221:X239)</f>
        <v>56</v>
      </c>
      <c r="M21" s="211">
        <f>SUM('Mau A1'!Y221:Y239)</f>
        <v>374.8</v>
      </c>
      <c r="N21" s="211">
        <f>SUM('Mau A1'!Z221:Z239)</f>
        <v>-112</v>
      </c>
      <c r="O21" s="211">
        <f>SUM('Mau A1'!AA221:AA239)</f>
        <v>-56</v>
      </c>
      <c r="P21" s="222">
        <f>SUM('Mau A1'!AC221:AC239)</f>
        <v>206.8</v>
      </c>
      <c r="Q21" s="211">
        <f>SUM('Mau A1'!AB221:AB239)</f>
        <v>0</v>
      </c>
      <c r="R21" s="21">
        <f t="shared" si="0"/>
        <v>200</v>
      </c>
      <c r="S21" s="245">
        <f t="shared" si="1"/>
        <v>6.8</v>
      </c>
      <c r="T21" s="245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94">
        <v>12</v>
      </c>
      <c r="B22" s="336" t="str">
        <f>IF('Mau A1'!B240="","",'Mau A1'!B240)</f>
        <v>Nguyễn Sanh</v>
      </c>
      <c r="C22" s="337" t="s">
        <v>42</v>
      </c>
      <c r="D22" s="29">
        <f>SUM('Mau A1'!M240:M256)</f>
        <v>665.3</v>
      </c>
      <c r="E22" s="211">
        <f>SUM('Mau A1'!N240:N256)</f>
        <v>64.5</v>
      </c>
      <c r="F22" s="211">
        <f>SUM('Mau A1'!O240:O256)</f>
        <v>0</v>
      </c>
      <c r="G22" s="211">
        <f>SUM('Mau A1'!P240:P256)</f>
        <v>729.8</v>
      </c>
      <c r="H22" s="211">
        <f>SUM('Mau A1'!Q240:Q256)</f>
        <v>0</v>
      </c>
      <c r="I22" s="211">
        <f>SUM('Mau A1'!R240:R256)</f>
        <v>0</v>
      </c>
      <c r="J22" s="211">
        <f>SUM('Mau A1'!T240:T256)</f>
        <v>430</v>
      </c>
      <c r="K22" s="211">
        <f>SUM('Mau A1'!V240:V256)</f>
        <v>112</v>
      </c>
      <c r="L22" s="211">
        <f>SUM('Mau A1'!X240:X256)</f>
        <v>56</v>
      </c>
      <c r="M22" s="211">
        <f>SUM('Mau A1'!Y240:Y256)</f>
        <v>299.8</v>
      </c>
      <c r="N22" s="211">
        <f>SUM('Mau A1'!Z240:Z256)</f>
        <v>-112</v>
      </c>
      <c r="O22" s="211">
        <f>SUM('Mau A1'!AA240:AA256)</f>
        <v>-56</v>
      </c>
      <c r="P22" s="222">
        <f>SUM('Mau A1'!AC240:AC256)</f>
        <v>131.80000000000001</v>
      </c>
      <c r="Q22" s="211">
        <f>SUM('Mau A1'!AB240:AB256)</f>
        <v>0</v>
      </c>
      <c r="R22" s="21">
        <f t="shared" si="0"/>
        <v>131.80000000000001</v>
      </c>
      <c r="S22" s="245">
        <f t="shared" si="1"/>
        <v>0</v>
      </c>
      <c r="T22" s="245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94">
        <v>13</v>
      </c>
      <c r="B23" s="336" t="str">
        <f>IF('Mau A1'!B260="","",'Mau A1'!B260)</f>
        <v>Võ Anh</v>
      </c>
      <c r="C23" s="337" t="s">
        <v>43</v>
      </c>
      <c r="D23" s="29">
        <f>SUM('Mau A1'!M260:M277)</f>
        <v>767.90000000000009</v>
      </c>
      <c r="E23" s="211">
        <f>SUM('Mau A1'!N260:N277)</f>
        <v>64.5</v>
      </c>
      <c r="F23" s="211">
        <f>SUM('Mau A1'!O260:O277)</f>
        <v>0</v>
      </c>
      <c r="G23" s="211">
        <f>SUM('Mau A1'!P260:P277)</f>
        <v>832.40000000000009</v>
      </c>
      <c r="H23" s="211">
        <f>SUM('Mau A1'!Q260:Q277)</f>
        <v>0</v>
      </c>
      <c r="I23" s="211">
        <f>SUM('Mau A1'!R260:R277)</f>
        <v>0</v>
      </c>
      <c r="J23" s="211">
        <f>SUM('Mau A1'!T260:T277)</f>
        <v>430</v>
      </c>
      <c r="K23" s="211">
        <f>SUM('Mau A1'!V260:V277)</f>
        <v>112</v>
      </c>
      <c r="L23" s="211">
        <f>SUM('Mau A1'!X260:X277)</f>
        <v>56</v>
      </c>
      <c r="M23" s="211">
        <f>SUM('Mau A1'!Y260:Y277)</f>
        <v>402.4</v>
      </c>
      <c r="N23" s="211">
        <f>SUM('Mau A1'!Z260:Z277)</f>
        <v>-112</v>
      </c>
      <c r="O23" s="211">
        <f>SUM('Mau A1'!AA260:AA277)</f>
        <v>-56</v>
      </c>
      <c r="P23" s="222">
        <f>SUM('Mau A1'!AC260:AC277)</f>
        <v>234.39999999999998</v>
      </c>
      <c r="Q23" s="211">
        <f>SUM('Mau A1'!AB260:AB277)</f>
        <v>0</v>
      </c>
      <c r="R23" s="21">
        <f t="shared" si="0"/>
        <v>200</v>
      </c>
      <c r="S23" s="245">
        <f t="shared" si="1"/>
        <v>34.4</v>
      </c>
      <c r="T23" s="245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94">
        <v>14</v>
      </c>
      <c r="B24" s="336" t="str">
        <f>IF('Mau A1'!B280="","",'Mau A1'!B280)</f>
        <v>Ng Ng Hoàng Ngọc</v>
      </c>
      <c r="C24" s="337" t="s">
        <v>44</v>
      </c>
      <c r="D24" s="29">
        <f>SUM('Mau A1'!M280:M299)</f>
        <v>807.90000000000009</v>
      </c>
      <c r="E24" s="301">
        <f>SUM('Mau A1'!N280:N299)</f>
        <v>64.5</v>
      </c>
      <c r="F24" s="301">
        <f>SUM('Mau A1'!O280:O299)</f>
        <v>0</v>
      </c>
      <c r="G24" s="301">
        <f>SUM('Mau A1'!P280:P299)</f>
        <v>872.40000000000009</v>
      </c>
      <c r="H24" s="301">
        <f>SUM('Mau A1'!Q280:Q299)</f>
        <v>0</v>
      </c>
      <c r="I24" s="301">
        <f>SUM('Mau A1'!R280:R299)</f>
        <v>0</v>
      </c>
      <c r="J24" s="301">
        <f>SUM('Mau A1'!S280:S299)</f>
        <v>430</v>
      </c>
      <c r="K24" s="301">
        <f>SUM('Mau A1'!V280:V299)</f>
        <v>112</v>
      </c>
      <c r="L24" s="301">
        <f>SUM('Mau A1'!X280:X299)</f>
        <v>56</v>
      </c>
      <c r="M24" s="301">
        <f>SUM('Mau A1'!Y280:Y299)</f>
        <v>442.4</v>
      </c>
      <c r="N24" s="301">
        <f>SUM('Mau A1'!Z280:Z299)</f>
        <v>-112</v>
      </c>
      <c r="O24" s="301">
        <f>SUM('Mau A1'!AA280:AA299)</f>
        <v>-56</v>
      </c>
      <c r="P24" s="301">
        <f>SUM('Mau A1'!AC280:AC299)</f>
        <v>274.39999999999998</v>
      </c>
      <c r="Q24" s="301">
        <f>SUM('Mau A1'!AB280:AB299)</f>
        <v>0</v>
      </c>
      <c r="R24" s="21">
        <f t="shared" si="0"/>
        <v>200</v>
      </c>
      <c r="S24" s="245">
        <f t="shared" si="1"/>
        <v>74.400000000000006</v>
      </c>
      <c r="T24" s="245">
        <f t="shared" si="2"/>
        <v>0</v>
      </c>
      <c r="U24" s="22"/>
      <c r="V24" s="22"/>
      <c r="W24" s="22"/>
      <c r="X24" s="22"/>
      <c r="Y24" s="22"/>
      <c r="Z24" s="22"/>
    </row>
    <row r="25" spans="1:26" ht="18" customHeight="1">
      <c r="A25" s="94">
        <v>15</v>
      </c>
      <c r="B25" s="336" t="str">
        <f>IF('Mau A1'!B300="","",'Mau A1'!B300)</f>
        <v xml:space="preserve">Trần Việt </v>
      </c>
      <c r="C25" s="337" t="str">
        <f>IF('Mau A1'!C300="","",'Mau A1'!C300)</f>
        <v>Khánh</v>
      </c>
      <c r="D25" s="29">
        <f>SUM('Mau A1'!M300:M319)</f>
        <v>915.09999999999991</v>
      </c>
      <c r="E25" s="211">
        <f>SUM('Mau A1'!N300:N319)</f>
        <v>64.5</v>
      </c>
      <c r="F25" s="211">
        <f>SUM('Mau A1'!O300:O319)</f>
        <v>0</v>
      </c>
      <c r="G25" s="211">
        <f>SUM('Mau A1'!P300:P319)</f>
        <v>979.59999999999991</v>
      </c>
      <c r="H25" s="211">
        <f>SUM('Mau A1'!Q300:Q319)</f>
        <v>0</v>
      </c>
      <c r="I25" s="211">
        <f>SUM('Mau A1'!R300:R319)</f>
        <v>0</v>
      </c>
      <c r="J25" s="211">
        <f>SUM('Mau A1'!T300:T319)</f>
        <v>430</v>
      </c>
      <c r="K25" s="211">
        <f>SUM('Mau A1'!V300:V319)</f>
        <v>112</v>
      </c>
      <c r="L25" s="211">
        <f>SUM('Mau A1'!X300:X319)</f>
        <v>56</v>
      </c>
      <c r="M25" s="211">
        <f>SUM('Mau A1'!Y300:Y319)</f>
        <v>549.6</v>
      </c>
      <c r="N25" s="211">
        <f>SUM('Mau A1'!Z300:Z319)</f>
        <v>-112</v>
      </c>
      <c r="O25" s="211">
        <f>SUM('Mau A1'!AA300:AA319)</f>
        <v>-56</v>
      </c>
      <c r="P25" s="222">
        <f>SUM('Mau A1'!AC300:AC319)</f>
        <v>381.6</v>
      </c>
      <c r="Q25" s="211">
        <f>SUM('Mau A1'!AB300:AB319)</f>
        <v>0</v>
      </c>
      <c r="R25" s="21">
        <f t="shared" si="0"/>
        <v>200</v>
      </c>
      <c r="S25" s="245">
        <f t="shared" si="1"/>
        <v>181.6</v>
      </c>
      <c r="T25" s="245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94">
        <v>16</v>
      </c>
      <c r="B26" s="336" t="str">
        <f>IF('Mau A1'!B320="","",'Mau A1'!B320)</f>
        <v>Đỗ Thị Hải</v>
      </c>
      <c r="C26" s="337" t="str">
        <f>IF('Mau A1'!C320="","",'Mau A1'!C320)</f>
        <v>Yến</v>
      </c>
      <c r="D26" s="29">
        <f>SUM('Mau A1'!M320:M339)</f>
        <v>946.7</v>
      </c>
      <c r="E26" s="211">
        <f>SUM('Mau A1'!N320:N339)</f>
        <v>64.5</v>
      </c>
      <c r="F26" s="211">
        <f>SUM('Mau A1'!O320:O339)</f>
        <v>0</v>
      </c>
      <c r="G26" s="211">
        <f>SUM('Mau A1'!P320:P339)</f>
        <v>1011.2</v>
      </c>
      <c r="H26" s="211">
        <f>SUM('Mau A1'!Q320:Q339)</f>
        <v>0</v>
      </c>
      <c r="I26" s="211">
        <f>SUM('Mau A1'!R320:R339)</f>
        <v>0</v>
      </c>
      <c r="J26" s="211">
        <f>SUM('Mau A1'!T320:T339)</f>
        <v>430</v>
      </c>
      <c r="K26" s="211">
        <f>SUM('Mau A1'!V320:V339)</f>
        <v>112</v>
      </c>
      <c r="L26" s="211">
        <f>SUM('Mau A1'!X320:X339)</f>
        <v>56</v>
      </c>
      <c r="M26" s="211">
        <f>SUM('Mau A1'!Y320:Y339)</f>
        <v>581.20000000000005</v>
      </c>
      <c r="N26" s="211">
        <f>SUM('Mau A1'!Z320:Z339)</f>
        <v>-112</v>
      </c>
      <c r="O26" s="211">
        <f>SUM('Mau A1'!AA320:AA339)</f>
        <v>-56</v>
      </c>
      <c r="P26" s="222">
        <f>SUM('Mau A1'!AC320:AC339)</f>
        <v>413.20000000000005</v>
      </c>
      <c r="Q26" s="211">
        <f>SUM('Mau A1'!AB320:AB339)</f>
        <v>0</v>
      </c>
      <c r="R26" s="21">
        <f t="shared" si="0"/>
        <v>200</v>
      </c>
      <c r="S26" s="245">
        <f t="shared" si="1"/>
        <v>213.2</v>
      </c>
      <c r="T26" s="245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94">
        <v>17</v>
      </c>
      <c r="B27" s="336" t="str">
        <f>IF('Mau A1'!B340="","",'Mau A1'!B340)</f>
        <v>Trần Vĩnh</v>
      </c>
      <c r="C27" s="337" t="str">
        <f>IF('Mau A1'!C340="","",'Mau A1'!C340)</f>
        <v>Xuyên</v>
      </c>
      <c r="D27" s="29">
        <f>SUM('Mau A1'!M340:M359)</f>
        <v>796</v>
      </c>
      <c r="E27" s="211">
        <f>SUM('Mau A1'!N340:N359)</f>
        <v>97.72727272727272</v>
      </c>
      <c r="F27" s="211">
        <f>SUM('Mau A1'!O340:O359)</f>
        <v>0</v>
      </c>
      <c r="G27" s="211">
        <f>SUM('Mau A1'!P340:P359)</f>
        <v>893.72727272727275</v>
      </c>
      <c r="H27" s="211">
        <f>SUM('Mau A1'!Q340:Q359)</f>
        <v>21.4</v>
      </c>
      <c r="I27" s="211">
        <f>SUM('Mau A1'!R340:R359)</f>
        <v>0</v>
      </c>
      <c r="J27" s="211">
        <f>SUM('Mau A1'!T340:T359)</f>
        <v>430</v>
      </c>
      <c r="K27" s="211">
        <f>SUM('Mau A1'!V340:V359)</f>
        <v>112</v>
      </c>
      <c r="L27" s="211">
        <f>SUM('Mau A1'!X340:X359)</f>
        <v>56</v>
      </c>
      <c r="M27" s="211">
        <f>SUM('Mau A1'!Y340:Y359)</f>
        <v>463.7</v>
      </c>
      <c r="N27" s="211">
        <f>SUM('Mau A1'!Z340:Z359)</f>
        <v>-90.6</v>
      </c>
      <c r="O27" s="211">
        <f>SUM('Mau A1'!AA340:AA359)</f>
        <v>-56</v>
      </c>
      <c r="P27" s="222">
        <f>SUM('Mau A1'!AC340:AC359)</f>
        <v>317.10000000000002</v>
      </c>
      <c r="Q27" s="211">
        <f>SUM('Mau A1'!AB340:AB359)</f>
        <v>0</v>
      </c>
      <c r="R27" s="21">
        <f t="shared" si="0"/>
        <v>200</v>
      </c>
      <c r="S27" s="244">
        <f t="shared" si="1"/>
        <v>117.1</v>
      </c>
      <c r="T27" s="245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94">
        <v>18</v>
      </c>
      <c r="B28" s="336" t="str">
        <f>IF('Mau A1'!B360="","",'Mau A1'!B360)</f>
        <v xml:space="preserve">Nguyễn Cao </v>
      </c>
      <c r="C28" s="337" t="str">
        <f>IF('Mau A1'!C360="","",'Mau A1'!C360)</f>
        <v>Phong</v>
      </c>
      <c r="D28" s="29">
        <f>SUM('Mau A1'!M360:M386)</f>
        <v>1137.9000000000001</v>
      </c>
      <c r="E28" s="211">
        <f>SUM('Mau A1'!N360:N386)</f>
        <v>64.5</v>
      </c>
      <c r="F28" s="211">
        <f>SUM('Mau A1'!O360:O386)</f>
        <v>0</v>
      </c>
      <c r="G28" s="211">
        <f>SUM('Mau A1'!P360:P386)</f>
        <v>1202.4000000000001</v>
      </c>
      <c r="H28" s="211">
        <f>SUM('Mau A1'!Q360:Q386)</f>
        <v>0</v>
      </c>
      <c r="I28" s="211">
        <f>SUM('Mau A1'!R360:R386)</f>
        <v>0</v>
      </c>
      <c r="J28" s="211">
        <f>SUM('Mau A1'!T360:T386)</f>
        <v>430</v>
      </c>
      <c r="K28" s="211">
        <f>SUM('Mau A1'!V360:V386)</f>
        <v>112</v>
      </c>
      <c r="L28" s="211">
        <f>SUM('Mau A1'!X360:X386)</f>
        <v>56</v>
      </c>
      <c r="M28" s="211">
        <f>SUM('Mau A1'!Y360:Y386)</f>
        <v>772.4</v>
      </c>
      <c r="N28" s="211">
        <f>SUM('Mau A1'!Z360:Z386)</f>
        <v>-112</v>
      </c>
      <c r="O28" s="211">
        <f>SUM('Mau A1'!AA360:AA386)</f>
        <v>-21</v>
      </c>
      <c r="P28" s="222">
        <f>SUM('Mau A1'!AC360:AC386)</f>
        <v>639.4</v>
      </c>
      <c r="Q28" s="211">
        <f>SUM('Mau A1'!AB360:AB386)</f>
        <v>0</v>
      </c>
      <c r="R28" s="21">
        <f t="shared" si="0"/>
        <v>200</v>
      </c>
      <c r="S28" s="244">
        <f t="shared" si="1"/>
        <v>439.4</v>
      </c>
      <c r="T28" s="245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94">
        <v>19</v>
      </c>
      <c r="B29" s="336" t="str">
        <f>IF('Mau A1'!B387="","",'Mau A1'!B387)</f>
        <v>Mai Chiếm</v>
      </c>
      <c r="C29" s="337" t="str">
        <f>IF('Mau A1'!C387="","",'Mau A1'!C387)</f>
        <v>Tuấn</v>
      </c>
      <c r="D29" s="29">
        <f>SUM('Mau A1'!M387:M399)</f>
        <v>691</v>
      </c>
      <c r="E29" s="211">
        <f>SUM('Mau A1'!N387:N399)</f>
        <v>64.5</v>
      </c>
      <c r="F29" s="211">
        <f>SUM('Mau A1'!O387:O399)</f>
        <v>0</v>
      </c>
      <c r="G29" s="211">
        <f>SUM('Mau A1'!P387:P399)</f>
        <v>755.5</v>
      </c>
      <c r="H29" s="211">
        <f>SUM('Mau A1'!Q387:Q399)</f>
        <v>0</v>
      </c>
      <c r="I29" s="211">
        <f>SUM('Mau A1'!R387:R399)</f>
        <v>0</v>
      </c>
      <c r="J29" s="211">
        <f>SUM('Mau A1'!T387:T399)</f>
        <v>430</v>
      </c>
      <c r="K29" s="211">
        <f>SUM('Mau A1'!V387:V399)</f>
        <v>112</v>
      </c>
      <c r="L29" s="211">
        <f>SUM('Mau A1'!X387:X399)</f>
        <v>56</v>
      </c>
      <c r="M29" s="211">
        <f>SUM('Mau A1'!Y387:Y399)</f>
        <v>325.5</v>
      </c>
      <c r="N29" s="211">
        <f>SUM('Mau A1'!Z387:Z399)</f>
        <v>-112</v>
      </c>
      <c r="O29" s="211">
        <f>SUM('Mau A1'!AA387:AA399)</f>
        <v>-56</v>
      </c>
      <c r="P29" s="222">
        <f>SUM('Mau A1'!AC387:AC399)</f>
        <v>157.5</v>
      </c>
      <c r="Q29" s="211">
        <f>SUM('Mau A1'!AB387:AB399)</f>
        <v>0</v>
      </c>
      <c r="R29" s="21">
        <f t="shared" si="0"/>
        <v>157.5</v>
      </c>
      <c r="S29" s="245">
        <f t="shared" si="1"/>
        <v>0</v>
      </c>
      <c r="T29" s="245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94">
        <v>20</v>
      </c>
      <c r="B30" s="27" t="str">
        <f>IF('Mau A1'!B400="","",'Mau A1'!B400)</f>
        <v>Lê Quý Hưng</v>
      </c>
      <c r="C30" s="28" t="str">
        <f>IF('Mau A1'!C400="","",'Mau A1'!C400)</f>
        <v>Quốc</v>
      </c>
      <c r="D30" s="29">
        <f>SUM('Mau A1'!M400:M421)</f>
        <v>1042.6999999999998</v>
      </c>
      <c r="E30" s="211">
        <f>SUM('Mau A1'!N400:N421)</f>
        <v>64.5</v>
      </c>
      <c r="F30" s="211">
        <f>SUM('Mau A1'!O400:O421)</f>
        <v>0</v>
      </c>
      <c r="G30" s="211">
        <f>SUM('Mau A1'!P400:P421)</f>
        <v>1107.1999999999998</v>
      </c>
      <c r="H30" s="211">
        <f>SUM('Mau A1'!Q400:Q421)</f>
        <v>0</v>
      </c>
      <c r="I30" s="211">
        <f>SUM('Mau A1'!R400:R421)</f>
        <v>0</v>
      </c>
      <c r="J30" s="211">
        <f>SUM('Mau A1'!T400:T421)</f>
        <v>430</v>
      </c>
      <c r="K30" s="211">
        <f>SUM('Mau A1'!V400:V421)</f>
        <v>112</v>
      </c>
      <c r="L30" s="211">
        <f>SUM('Mau A1'!X400:X421)</f>
        <v>56</v>
      </c>
      <c r="M30" s="211">
        <f>SUM('Mau A1'!Y400:Y421)</f>
        <v>677.2</v>
      </c>
      <c r="N30" s="211">
        <f>SUM('Mau A1'!Z400:Z421)</f>
        <v>-112</v>
      </c>
      <c r="O30" s="211">
        <f>SUM('Mau A1'!AA400:AA421)</f>
        <v>-56</v>
      </c>
      <c r="P30" s="222">
        <f>SUM('Mau A1'!AC400:AC421)</f>
        <v>509.20000000000005</v>
      </c>
      <c r="Q30" s="211">
        <f>SUM('Mau A1'!AB400:AB421)</f>
        <v>0</v>
      </c>
      <c r="R30" s="21">
        <f t="shared" si="0"/>
        <v>200</v>
      </c>
      <c r="S30" s="244">
        <f t="shared" si="1"/>
        <v>309.2</v>
      </c>
      <c r="T30" s="245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94">
        <v>21</v>
      </c>
      <c r="B31" s="336" t="str">
        <f>IF('Mau A1'!B422="","",'Mau A1'!B422)</f>
        <v>Nguyễn Văn</v>
      </c>
      <c r="C31" s="337" t="str">
        <f>IF('Mau A1'!C422="","",'Mau A1'!C422)</f>
        <v>Đôn</v>
      </c>
      <c r="D31" s="29">
        <f>SUM('Mau A1'!M422:M460)</f>
        <v>1387.6</v>
      </c>
      <c r="E31" s="211">
        <f>SUM('Mau A1'!N422:N460)</f>
        <v>64.5</v>
      </c>
      <c r="F31" s="211">
        <f>SUM('Mau A1'!O422:O460)</f>
        <v>0</v>
      </c>
      <c r="G31" s="211">
        <f>SUM('Mau A1'!P422:P460)</f>
        <v>1452.1</v>
      </c>
      <c r="H31" s="211">
        <f>SUM('Mau A1'!Q422:Q460)</f>
        <v>42.9</v>
      </c>
      <c r="I31" s="211">
        <f>SUM('Mau A1'!R422:R460)</f>
        <v>0</v>
      </c>
      <c r="J31" s="211">
        <f>SUM('Mau A1'!T422:T460)</f>
        <v>430</v>
      </c>
      <c r="K31" s="211">
        <f>SUM('Mau A1'!V422:V460)</f>
        <v>112</v>
      </c>
      <c r="L31" s="211">
        <f>SUM('Mau A1'!X422:X460)</f>
        <v>56</v>
      </c>
      <c r="M31" s="211">
        <f>SUM('Mau A1'!Y422:Y460)</f>
        <v>1022.1</v>
      </c>
      <c r="N31" s="211">
        <f>SUM('Mau A1'!Z422:Z460)</f>
        <v>-69.099999999999994</v>
      </c>
      <c r="O31" s="211">
        <f>SUM('Mau A1'!AA422:AA460)</f>
        <v>-56</v>
      </c>
      <c r="P31" s="222">
        <f>SUM('Mau A1'!AC422:AC460)</f>
        <v>897</v>
      </c>
      <c r="Q31" s="211">
        <f>SUM('Mau A1'!AB422:AB460)</f>
        <v>0</v>
      </c>
      <c r="R31" s="21">
        <f t="shared" si="0"/>
        <v>200</v>
      </c>
      <c r="S31" s="245">
        <f t="shared" si="1"/>
        <v>697</v>
      </c>
      <c r="T31" s="245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94">
        <v>22</v>
      </c>
      <c r="B32" s="27" t="str">
        <f>IF('Mau A1'!B461="","",'Mau A1'!B461)</f>
        <v>Bùi Văn</v>
      </c>
      <c r="C32" s="28" t="str">
        <f>IF('Mau A1'!C461="","",'Mau A1'!C461)</f>
        <v>Dũng</v>
      </c>
      <c r="D32" s="29">
        <f>SUM('Mau A1'!M461:M482)</f>
        <v>754.3</v>
      </c>
      <c r="E32" s="211">
        <f>SUM('Mau A1'!N461:N482)</f>
        <v>65.5</v>
      </c>
      <c r="F32" s="211">
        <f>SUM('Mau A1'!O461:O482)</f>
        <v>0</v>
      </c>
      <c r="G32" s="211">
        <f>SUM('Mau A1'!P461:P482)</f>
        <v>819.8</v>
      </c>
      <c r="H32" s="211">
        <f>SUM('Mau A1'!Q461:Q482)</f>
        <v>0</v>
      </c>
      <c r="I32" s="211">
        <f>SUM('Mau A1'!R461:R482)</f>
        <v>0</v>
      </c>
      <c r="J32" s="211">
        <f>SUM('Mau A1'!T461:T482)</f>
        <v>430</v>
      </c>
      <c r="K32" s="211">
        <f>SUM('Mau A1'!V461:V482)</f>
        <v>112</v>
      </c>
      <c r="L32" s="211">
        <f>SUM('Mau A1'!X461:X482)</f>
        <v>56</v>
      </c>
      <c r="M32" s="211">
        <f>SUM('Mau A1'!Y461:Y482)</f>
        <v>389.8</v>
      </c>
      <c r="N32" s="211">
        <f>SUM('Mau A1'!Z461:Z482)</f>
        <v>-112</v>
      </c>
      <c r="O32" s="211">
        <f>SUM('Mau A1'!AA461:AA482)</f>
        <v>-56</v>
      </c>
      <c r="P32" s="222">
        <f>SUM('Mau A1'!AC461:AC482)</f>
        <v>221.8</v>
      </c>
      <c r="Q32" s="211">
        <f>SUM('Mau A1'!AB461:AB482)</f>
        <v>0</v>
      </c>
      <c r="R32" s="21">
        <f t="shared" si="0"/>
        <v>200</v>
      </c>
      <c r="S32" s="245">
        <f t="shared" si="1"/>
        <v>21.8</v>
      </c>
      <c r="T32" s="245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94">
        <v>23</v>
      </c>
      <c r="B33" s="336" t="str">
        <f>IF('Mau A1'!B483="","",'Mau A1'!B483)</f>
        <v>Đậng Ngọc</v>
      </c>
      <c r="C33" s="337" t="str">
        <f>IF('Mau A1'!C483="","",'Mau A1'!C483)</f>
        <v>Đoàn</v>
      </c>
      <c r="D33" s="29">
        <f>SUM('Mau A1'!M483:M504)</f>
        <v>826.3</v>
      </c>
      <c r="E33" s="211">
        <f>SUM('Mau A1'!N483:N504)</f>
        <v>64.5</v>
      </c>
      <c r="F33" s="211">
        <f>SUM('Mau A1'!O483:O504)</f>
        <v>0</v>
      </c>
      <c r="G33" s="211">
        <f>SUM('Mau A1'!P483:P504)</f>
        <v>890.8</v>
      </c>
      <c r="H33" s="211">
        <f>SUM('Mau A1'!Q483:Q504)</f>
        <v>0</v>
      </c>
      <c r="I33" s="211">
        <f>SUM('Mau A1'!R483:R504)</f>
        <v>0</v>
      </c>
      <c r="J33" s="211">
        <f>SUM('Mau A1'!T483:T504)</f>
        <v>430</v>
      </c>
      <c r="K33" s="211">
        <f>SUM('Mau A1'!V483:V504)</f>
        <v>112</v>
      </c>
      <c r="L33" s="211">
        <f>SUM('Mau A1'!X483:X504)</f>
        <v>56</v>
      </c>
      <c r="M33" s="211">
        <f>SUM('Mau A1'!Y483:Y504)</f>
        <v>460.8</v>
      </c>
      <c r="N33" s="211">
        <f>SUM('Mau A1'!Z483:Z504)</f>
        <v>-112</v>
      </c>
      <c r="O33" s="211">
        <f>SUM('Mau A1'!AA483:AA504)</f>
        <v>-56</v>
      </c>
      <c r="P33" s="222">
        <f>SUM('Mau A1'!AC483:AC504)</f>
        <v>292.8</v>
      </c>
      <c r="Q33" s="211">
        <f>SUM('Mau A1'!AB483:AB504)</f>
        <v>0</v>
      </c>
      <c r="R33" s="21">
        <f t="shared" si="0"/>
        <v>200</v>
      </c>
      <c r="S33" s="245">
        <f t="shared" si="1"/>
        <v>92.8</v>
      </c>
      <c r="T33" s="245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94">
        <v>24</v>
      </c>
      <c r="B34" s="27" t="str">
        <f>IF('Mau A1'!B505="","",'Mau A1'!B505)</f>
        <v>Lê Tất</v>
      </c>
      <c r="C34" s="28" t="str">
        <f>IF('Mau A1'!C505="","",'Mau A1'!C505)</f>
        <v>Đạt</v>
      </c>
      <c r="D34" s="29">
        <f>SUM('Mau A1'!M505:M518)</f>
        <v>55.3</v>
      </c>
      <c r="E34" s="211">
        <f>SUM('Mau A1'!N505:N518)</f>
        <v>4.5</v>
      </c>
      <c r="F34" s="211">
        <f>SUM('Mau A1'!O505:O518)</f>
        <v>0</v>
      </c>
      <c r="G34" s="211">
        <f>SUM('Mau A1'!P505:P518)</f>
        <v>59.8</v>
      </c>
      <c r="H34" s="211">
        <f>SUM('Mau A1'!Q505:Q518)</f>
        <v>0</v>
      </c>
      <c r="I34" s="211">
        <f>SUM('Mau A1'!R505:R518)</f>
        <v>0</v>
      </c>
      <c r="J34" s="211">
        <f>SUM('Mau A1'!T505:T518)</f>
        <v>0</v>
      </c>
      <c r="K34" s="211">
        <f>SUM('Mau A1'!V505:V518)</f>
        <v>0</v>
      </c>
      <c r="L34" s="211">
        <f>SUM('Mau A1'!X505:X518)</f>
        <v>0</v>
      </c>
      <c r="M34" s="211">
        <f>SUM('Mau A1'!Y505:Y518)</f>
        <v>0</v>
      </c>
      <c r="N34" s="211">
        <f>SUM('Mau A1'!Z505:Z518)</f>
        <v>0</v>
      </c>
      <c r="O34" s="211">
        <f>SUM('Mau A1'!AA505:AA518)</f>
        <v>0</v>
      </c>
      <c r="P34" s="222">
        <f>SUM('Mau A1'!AC505:AC518)</f>
        <v>0</v>
      </c>
      <c r="Q34" s="211">
        <f>SUM('Mau A1'!AB505:AB518)</f>
        <v>0</v>
      </c>
      <c r="R34" s="21">
        <f t="shared" si="0"/>
        <v>0</v>
      </c>
      <c r="S34" s="244">
        <f t="shared" si="1"/>
        <v>0</v>
      </c>
      <c r="T34" s="245">
        <f t="shared" si="2"/>
        <v>0</v>
      </c>
      <c r="U34" s="22"/>
      <c r="V34" s="22"/>
      <c r="W34" s="22"/>
      <c r="X34" s="22"/>
      <c r="Y34" s="22"/>
      <c r="Z34" s="22"/>
    </row>
    <row r="35" spans="1:26" ht="18" customHeight="1">
      <c r="A35" s="94">
        <v>25</v>
      </c>
      <c r="B35" s="27" t="str">
        <f>IF('Mau A1'!B519="","",'Mau A1'!B519)</f>
        <v>Dương Ngọc</v>
      </c>
      <c r="C35" s="28" t="str">
        <f>IF('Mau A1'!C519="","",'Mau A1'!C519)</f>
        <v>Vọng</v>
      </c>
      <c r="D35" s="29">
        <f>SUM('Mau A1'!M519:M542)</f>
        <v>1245.0999999999999</v>
      </c>
      <c r="E35" s="211">
        <f>SUM('Mau A1'!N519:N542)</f>
        <v>64.5</v>
      </c>
      <c r="F35" s="211">
        <f>SUM('Mau A1'!O519:O542)</f>
        <v>0</v>
      </c>
      <c r="G35" s="211">
        <f>SUM('Mau A1'!P519:P542)</f>
        <v>1309.5999999999999</v>
      </c>
      <c r="H35" s="211">
        <f>SUM('Mau A1'!Q519:Q542)</f>
        <v>0</v>
      </c>
      <c r="I35" s="211">
        <f>SUM('Mau A1'!R519:R542)</f>
        <v>0</v>
      </c>
      <c r="J35" s="211">
        <f>SUM('Mau A1'!T519:T542)</f>
        <v>430</v>
      </c>
      <c r="K35" s="211">
        <f>SUM('Mau A1'!V519:V542)</f>
        <v>112</v>
      </c>
      <c r="L35" s="211">
        <f>SUM('Mau A1'!X519:X542)</f>
        <v>56</v>
      </c>
      <c r="M35" s="211">
        <f>SUM('Mau A1'!Y519:Y542)</f>
        <v>879.6</v>
      </c>
      <c r="N35" s="211">
        <f>SUM('Mau A1'!Z519:Z542)</f>
        <v>-112</v>
      </c>
      <c r="O35" s="211">
        <f>SUM('Mau A1'!AA519:AA542)</f>
        <v>-56</v>
      </c>
      <c r="P35" s="222">
        <f>SUM('Mau A1'!AC519:AC542)</f>
        <v>711.6</v>
      </c>
      <c r="Q35" s="211">
        <f>SUM('Mau A1'!AB519:AB542)</f>
        <v>0</v>
      </c>
      <c r="R35" s="21">
        <f t="shared" si="0"/>
        <v>200</v>
      </c>
      <c r="S35" s="245">
        <f t="shared" si="1"/>
        <v>511.6</v>
      </c>
      <c r="T35" s="245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94">
        <v>26</v>
      </c>
      <c r="B36" s="27" t="str">
        <f>IF('Mau A1'!B543="","",'Mau A1'!B543)</f>
        <v>Lê Phi</v>
      </c>
      <c r="C36" s="28" t="str">
        <f>IF('Mau A1'!C543="","",'Mau A1'!C543)</f>
        <v>Trường</v>
      </c>
      <c r="D36" s="25">
        <f>SUM('Mau A1'!M543:M562)</f>
        <v>741.99999999999989</v>
      </c>
      <c r="E36" s="211">
        <f>SUM('Mau A1'!N543:N562)</f>
        <v>64.5</v>
      </c>
      <c r="F36" s="211">
        <f>SUM('Mau A1'!O543:O562)</f>
        <v>0</v>
      </c>
      <c r="G36" s="211">
        <f>SUM('Mau A1'!P543:P562)</f>
        <v>806.49999999999989</v>
      </c>
      <c r="H36" s="211">
        <f>SUM('Mau A1'!Q543:Q562)</f>
        <v>0</v>
      </c>
      <c r="I36" s="211">
        <f>SUM('Mau A1'!R543:R562)</f>
        <v>0</v>
      </c>
      <c r="J36" s="211">
        <f>SUM('Mau A1'!T543:T562)</f>
        <v>430</v>
      </c>
      <c r="K36" s="211">
        <f>SUM('Mau A1'!V543:V562)</f>
        <v>112</v>
      </c>
      <c r="L36" s="211">
        <f>SUM('Mau A1'!X543:X562)</f>
        <v>56</v>
      </c>
      <c r="M36" s="211">
        <f>SUM('Mau A1'!Y543:Y562)</f>
        <v>376.5</v>
      </c>
      <c r="N36" s="211">
        <f>SUM('Mau A1'!Z543:Z562)</f>
        <v>-112</v>
      </c>
      <c r="O36" s="211">
        <f>SUM('Mau A1'!AA543:AA562)</f>
        <v>-56</v>
      </c>
      <c r="P36" s="222">
        <f>SUM('Mau A1'!AC543:AC562)</f>
        <v>208.5</v>
      </c>
      <c r="Q36" s="211">
        <f>SUM('Mau A1'!AB543:AB562)</f>
        <v>0</v>
      </c>
      <c r="R36" s="21">
        <f t="shared" si="0"/>
        <v>200</v>
      </c>
      <c r="S36" s="245">
        <f t="shared" si="1"/>
        <v>8.5</v>
      </c>
      <c r="T36" s="245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94">
        <v>27</v>
      </c>
      <c r="B37" s="27" t="str">
        <f>IF('Mau A1'!B563="","",'Mau A1'!B563)</f>
        <v xml:space="preserve">Nguyễn Ngọc </v>
      </c>
      <c r="C37" s="28" t="str">
        <f>IF('Mau A1'!C563="","",'Mau A1'!C563)</f>
        <v>Tuyên</v>
      </c>
      <c r="D37" s="29">
        <f>SUM('Mau A1'!M563:M583)</f>
        <v>1170.2</v>
      </c>
      <c r="E37" s="211">
        <f>SUM('Mau A1'!N563:N583)</f>
        <v>64.5</v>
      </c>
      <c r="F37" s="211">
        <f>SUM('Mau A1'!O563:O583)</f>
        <v>0</v>
      </c>
      <c r="G37" s="211">
        <f>SUM('Mau A1'!P563:P583)</f>
        <v>1234.7</v>
      </c>
      <c r="H37" s="211">
        <f>SUM('Mau A1'!Q563:Q583)</f>
        <v>21.4</v>
      </c>
      <c r="I37" s="211">
        <f>SUM('Mau A1'!R563:R583)</f>
        <v>0</v>
      </c>
      <c r="J37" s="211">
        <f>SUM('Mau A1'!T563:T583)</f>
        <v>430</v>
      </c>
      <c r="K37" s="211">
        <f>SUM('Mau A1'!V563:V583)</f>
        <v>112</v>
      </c>
      <c r="L37" s="211">
        <f>SUM('Mau A1'!X563:X583)</f>
        <v>56</v>
      </c>
      <c r="M37" s="211">
        <f>SUM('Mau A1'!Y563:Y583)</f>
        <v>804.7</v>
      </c>
      <c r="N37" s="211">
        <f>SUM('Mau A1'!Z563:Z583)</f>
        <v>-90.6</v>
      </c>
      <c r="O37" s="211">
        <f>SUM('Mau A1'!AA563:AA583)</f>
        <v>-56</v>
      </c>
      <c r="P37" s="222">
        <f>SUM('Mau A1'!AC563:AC583)</f>
        <v>658.1</v>
      </c>
      <c r="Q37" s="211">
        <f>SUM('Mau A1'!AB563:AB583)</f>
        <v>0</v>
      </c>
      <c r="R37" s="21">
        <f t="shared" si="0"/>
        <v>200</v>
      </c>
      <c r="S37" s="245">
        <f t="shared" si="1"/>
        <v>458.1</v>
      </c>
      <c r="T37" s="245">
        <f t="shared" si="2"/>
        <v>0</v>
      </c>
      <c r="U37" s="22"/>
      <c r="V37" s="22"/>
      <c r="W37" s="22"/>
      <c r="X37" s="22"/>
      <c r="Y37" s="22"/>
      <c r="Z37" s="22"/>
    </row>
    <row r="38" spans="1:26" s="207" customFormat="1" ht="18" customHeight="1">
      <c r="A38" s="94">
        <v>28</v>
      </c>
      <c r="B38" s="27" t="str">
        <f>'Mau A1'!B584</f>
        <v xml:space="preserve">Đỗ Tuấn </v>
      </c>
      <c r="C38" s="28" t="str">
        <f>'Mau A1'!C584</f>
        <v>Việt</v>
      </c>
      <c r="D38" s="29">
        <f>SUM('Mau A1'!M584:M592)</f>
        <v>109.2</v>
      </c>
      <c r="E38" s="231">
        <f>SUM('Mau A1'!N584:N592)</f>
        <v>64.5</v>
      </c>
      <c r="F38" s="231">
        <f>SUM('Mau A1'!O584:O592)</f>
        <v>0</v>
      </c>
      <c r="G38" s="231">
        <f>SUM('Mau A1'!P584:P592)</f>
        <v>173.7</v>
      </c>
      <c r="H38" s="231">
        <v>0</v>
      </c>
      <c r="I38" s="231">
        <v>0</v>
      </c>
      <c r="J38" s="231">
        <v>0</v>
      </c>
      <c r="K38" s="231">
        <v>0</v>
      </c>
      <c r="L38" s="231">
        <v>0</v>
      </c>
      <c r="M38" s="231">
        <v>0</v>
      </c>
      <c r="N38" s="231">
        <v>0</v>
      </c>
      <c r="O38" s="231">
        <v>0</v>
      </c>
      <c r="P38" s="222">
        <f>'Mau A1'!AC584</f>
        <v>173.7</v>
      </c>
      <c r="Q38" s="231">
        <f>SUM('Mau A1'!Z584:Z592)</f>
        <v>0</v>
      </c>
      <c r="R38" s="21">
        <f>P38</f>
        <v>173.7</v>
      </c>
      <c r="S38" s="246">
        <f>R38</f>
        <v>173.7</v>
      </c>
      <c r="T38" s="246">
        <f>SUM('Mau A1'!AC584:AC592)</f>
        <v>173.7</v>
      </c>
      <c r="U38" s="86"/>
      <c r="V38" s="86"/>
      <c r="W38" s="86"/>
      <c r="X38" s="86"/>
      <c r="Y38" s="86"/>
      <c r="Z38" s="86"/>
    </row>
    <row r="39" spans="1:26" s="207" customFormat="1" ht="18" customHeight="1">
      <c r="A39" s="94">
        <v>29</v>
      </c>
      <c r="B39" s="27" t="str">
        <f>'Mau A1'!B593</f>
        <v>Nguyễn Hữu</v>
      </c>
      <c r="C39" s="28" t="str">
        <f>'Mau A1'!C593</f>
        <v>Thiện</v>
      </c>
      <c r="D39" s="29">
        <f>SUM('Mau A1'!M593:M602)</f>
        <v>162</v>
      </c>
      <c r="E39" s="231">
        <f>SUM('Mau A1'!N593:N602)</f>
        <v>0</v>
      </c>
      <c r="F39" s="231">
        <f>SUM('Mau A1'!O593:O602)</f>
        <v>0</v>
      </c>
      <c r="G39" s="231">
        <f>SUM('Mau A1'!P593:P602)</f>
        <v>162</v>
      </c>
      <c r="H39" s="231">
        <v>0</v>
      </c>
      <c r="I39" s="231">
        <v>0</v>
      </c>
      <c r="J39" s="231">
        <v>0</v>
      </c>
      <c r="K39" s="231">
        <v>0</v>
      </c>
      <c r="L39" s="231">
        <v>0</v>
      </c>
      <c r="M39" s="231">
        <v>0</v>
      </c>
      <c r="N39" s="231">
        <v>0</v>
      </c>
      <c r="O39" s="231">
        <v>0</v>
      </c>
      <c r="P39" s="222">
        <f>'Mau A1'!AC593</f>
        <v>162</v>
      </c>
      <c r="Q39" s="231">
        <f>SUM('Mau A1'!Z593:Z602)</f>
        <v>0</v>
      </c>
      <c r="R39" s="21">
        <f t="shared" ref="R39:R48" si="7">P39</f>
        <v>162</v>
      </c>
      <c r="S39" s="246">
        <f t="shared" ref="S39:S48" si="8">R39</f>
        <v>162</v>
      </c>
      <c r="T39" s="246">
        <f>SUM('Mau A1'!AC593:AC602)</f>
        <v>162</v>
      </c>
      <c r="U39" s="86"/>
      <c r="V39" s="86"/>
      <c r="W39" s="86"/>
      <c r="X39" s="86"/>
      <c r="Y39" s="86"/>
      <c r="Z39" s="86"/>
    </row>
    <row r="40" spans="1:26" s="207" customFormat="1" ht="18" customHeight="1">
      <c r="A40" s="94">
        <v>30</v>
      </c>
      <c r="B40" s="27" t="str">
        <f>'Mau A1'!B603</f>
        <v xml:space="preserve">Trần Thị Thu </v>
      </c>
      <c r="C40" s="28" t="str">
        <f>'Mau A1'!C603</f>
        <v>Hà</v>
      </c>
      <c r="D40" s="29">
        <f>SUM('Mau A1'!M603:M612)</f>
        <v>90</v>
      </c>
      <c r="E40" s="231">
        <f>SUM('Mau A1'!N603:N612)</f>
        <v>0</v>
      </c>
      <c r="F40" s="231">
        <f>SUM('Mau A1'!O603:O612)</f>
        <v>0</v>
      </c>
      <c r="G40" s="231">
        <f>SUM('Mau A1'!P603:P612)</f>
        <v>90</v>
      </c>
      <c r="H40" s="231">
        <v>0</v>
      </c>
      <c r="I40" s="231">
        <v>0</v>
      </c>
      <c r="J40" s="231">
        <v>0</v>
      </c>
      <c r="K40" s="231">
        <v>0</v>
      </c>
      <c r="L40" s="231">
        <v>0</v>
      </c>
      <c r="M40" s="231">
        <v>0</v>
      </c>
      <c r="N40" s="231">
        <v>0</v>
      </c>
      <c r="O40" s="231">
        <v>0</v>
      </c>
      <c r="P40" s="222">
        <f>'Mau A1'!AC603</f>
        <v>90</v>
      </c>
      <c r="Q40" s="231">
        <f>SUM('Mau A1'!Z603:Z612)</f>
        <v>0</v>
      </c>
      <c r="R40" s="21">
        <f t="shared" si="7"/>
        <v>90</v>
      </c>
      <c r="S40" s="246">
        <f t="shared" si="8"/>
        <v>90</v>
      </c>
      <c r="T40" s="246">
        <f>SUM('Mau A1'!AC603:AC612)</f>
        <v>90</v>
      </c>
      <c r="U40" s="86"/>
      <c r="V40" s="86"/>
      <c r="W40" s="86"/>
      <c r="X40" s="86"/>
      <c r="Y40" s="86"/>
      <c r="Z40" s="86"/>
    </row>
    <row r="41" spans="1:26" s="207" customFormat="1" ht="18" customHeight="1">
      <c r="A41" s="94">
        <v>31</v>
      </c>
      <c r="B41" s="27" t="str">
        <f>'Mau A1'!B613</f>
        <v>Nguyễn Ngọc</v>
      </c>
      <c r="C41" s="28" t="str">
        <f>'Mau A1'!C613</f>
        <v>Trang</v>
      </c>
      <c r="D41" s="29">
        <f>SUM('Mau A1'!M613:M622)</f>
        <v>90</v>
      </c>
      <c r="E41" s="231">
        <f>SUM('Mau A1'!N613:N622)</f>
        <v>64.5</v>
      </c>
      <c r="F41" s="231">
        <f>SUM('Mau A1'!O613:O622)</f>
        <v>0</v>
      </c>
      <c r="G41" s="231">
        <f>SUM('Mau A1'!P613:P622)</f>
        <v>154.5</v>
      </c>
      <c r="H41" s="231">
        <v>0</v>
      </c>
      <c r="I41" s="231">
        <v>0</v>
      </c>
      <c r="J41" s="231">
        <v>0</v>
      </c>
      <c r="K41" s="231">
        <v>0</v>
      </c>
      <c r="L41" s="231">
        <v>0</v>
      </c>
      <c r="M41" s="231">
        <v>0</v>
      </c>
      <c r="N41" s="231">
        <v>0</v>
      </c>
      <c r="O41" s="231">
        <v>0</v>
      </c>
      <c r="P41" s="222">
        <f>'Mau A1'!AC613</f>
        <v>154.5</v>
      </c>
      <c r="Q41" s="231">
        <f>SUM('Mau A1'!Z613:Z622)</f>
        <v>0</v>
      </c>
      <c r="R41" s="21">
        <f t="shared" si="7"/>
        <v>154.5</v>
      </c>
      <c r="S41" s="246">
        <f t="shared" si="8"/>
        <v>154.5</v>
      </c>
      <c r="T41" s="246">
        <f>SUM('Mau A1'!AC613:AC622)</f>
        <v>154.5</v>
      </c>
      <c r="U41" s="86"/>
      <c r="V41" s="86"/>
      <c r="W41" s="86"/>
      <c r="X41" s="86"/>
      <c r="Y41" s="86"/>
      <c r="Z41" s="86"/>
    </row>
    <row r="42" spans="1:26" ht="18" customHeight="1">
      <c r="A42" s="94">
        <v>32</v>
      </c>
      <c r="B42" s="27" t="str">
        <f>IF('Mau A1'!B623="","",'Mau A1'!B623)</f>
        <v>Nguyễn Thanh</v>
      </c>
      <c r="C42" s="28" t="str">
        <f>IF('Mau A1'!C623="","",'Mau A1'!C623)</f>
        <v>Lâm</v>
      </c>
      <c r="D42" s="29">
        <f>SUM('Mau A1'!M623:M632)</f>
        <v>72</v>
      </c>
      <c r="E42" s="231">
        <f>SUM('Mau A1'!N623:N632)</f>
        <v>64.5</v>
      </c>
      <c r="F42" s="231">
        <f>SUM('Mau A1'!O623:O632)</f>
        <v>0</v>
      </c>
      <c r="G42" s="231">
        <f>SUM('Mau A1'!P623:P632)</f>
        <v>136.5</v>
      </c>
      <c r="H42" s="231">
        <v>0</v>
      </c>
      <c r="I42" s="231">
        <v>0</v>
      </c>
      <c r="J42" s="231">
        <v>0</v>
      </c>
      <c r="K42" s="231">
        <v>0</v>
      </c>
      <c r="L42" s="231">
        <v>0</v>
      </c>
      <c r="M42" s="231">
        <v>0</v>
      </c>
      <c r="N42" s="231">
        <v>0</v>
      </c>
      <c r="O42" s="231">
        <v>0</v>
      </c>
      <c r="P42" s="222">
        <f>'Mau A1'!AC623</f>
        <v>136.5</v>
      </c>
      <c r="Q42" s="231">
        <f>SUM('Mau A1'!Z623:Z632)</f>
        <v>0</v>
      </c>
      <c r="R42" s="21">
        <f t="shared" si="7"/>
        <v>136.5</v>
      </c>
      <c r="S42" s="246">
        <f t="shared" si="8"/>
        <v>136.5</v>
      </c>
      <c r="T42" s="246">
        <f>SUM('Mau A1'!AC623:AC632)</f>
        <v>136.5</v>
      </c>
      <c r="U42" s="22"/>
      <c r="V42" s="22"/>
      <c r="W42" s="22"/>
      <c r="X42" s="22"/>
      <c r="Y42" s="22"/>
      <c r="Z42" s="22"/>
    </row>
    <row r="43" spans="1:26" ht="18" customHeight="1">
      <c r="A43" s="94">
        <v>33</v>
      </c>
      <c r="B43" s="27" t="str">
        <f>IF('Mau A1'!B633="","",'Mau A1'!B633)</f>
        <v>Huỳnh Thị Minh Ly</v>
      </c>
      <c r="C43" s="28" t="str">
        <f>IF('Mau A1'!C633="","",'Mau A1'!C633)</f>
        <v>Ly</v>
      </c>
      <c r="D43" s="29">
        <f>SUM('Mau A1'!M633:M642)</f>
        <v>90</v>
      </c>
      <c r="E43" s="231">
        <f>SUM('Mau A1'!N633:N642)</f>
        <v>0</v>
      </c>
      <c r="F43" s="231">
        <f>SUM('Mau A1'!O633:O642)</f>
        <v>0</v>
      </c>
      <c r="G43" s="231">
        <f>SUM('Mau A1'!P633:P642)</f>
        <v>90</v>
      </c>
      <c r="H43" s="231">
        <v>0</v>
      </c>
      <c r="I43" s="231">
        <v>0</v>
      </c>
      <c r="J43" s="231">
        <v>0</v>
      </c>
      <c r="K43" s="231">
        <v>0</v>
      </c>
      <c r="L43" s="231">
        <v>0</v>
      </c>
      <c r="M43" s="231">
        <v>0</v>
      </c>
      <c r="N43" s="231">
        <v>0</v>
      </c>
      <c r="O43" s="231">
        <v>0</v>
      </c>
      <c r="P43" s="222">
        <f>'Mau A1'!AC633</f>
        <v>90</v>
      </c>
      <c r="Q43" s="231">
        <f>SUM('Mau A1'!Z633:Z642)</f>
        <v>0</v>
      </c>
      <c r="R43" s="21">
        <f t="shared" si="7"/>
        <v>90</v>
      </c>
      <c r="S43" s="246">
        <f t="shared" si="8"/>
        <v>90</v>
      </c>
      <c r="T43" s="246">
        <f>SUM('Mau A1'!AC615:AC624)</f>
        <v>136.5</v>
      </c>
      <c r="U43" s="22"/>
      <c r="V43" s="22"/>
      <c r="W43" s="22"/>
      <c r="X43" s="22"/>
      <c r="Y43" s="22"/>
      <c r="Z43" s="22"/>
    </row>
    <row r="44" spans="1:26" ht="18" customHeight="1">
      <c r="A44" s="94">
        <v>34</v>
      </c>
      <c r="B44" s="27" t="str">
        <f>IF('Mau A1'!B643="","",'Mau A1'!B643)</f>
        <v xml:space="preserve">Nguyễn Hữu </v>
      </c>
      <c r="C44" s="28" t="str">
        <f>IF('Mau A1'!C643="","",'Mau A1'!C643)</f>
        <v>Lộc</v>
      </c>
      <c r="D44" s="29">
        <f>SUM('Mau A1'!M643:M652)</f>
        <v>90</v>
      </c>
      <c r="E44" s="231">
        <f>SUM('Mau A1'!N643:N652)</f>
        <v>0</v>
      </c>
      <c r="F44" s="231">
        <f>SUM('Mau A1'!O643:O652)</f>
        <v>0</v>
      </c>
      <c r="G44" s="231">
        <f>SUM('Mau A1'!P643:P652)</f>
        <v>90</v>
      </c>
      <c r="H44" s="231">
        <v>0</v>
      </c>
      <c r="I44" s="231">
        <v>0</v>
      </c>
      <c r="J44" s="231">
        <v>0</v>
      </c>
      <c r="K44" s="231">
        <v>0</v>
      </c>
      <c r="L44" s="231">
        <v>0</v>
      </c>
      <c r="M44" s="231">
        <v>0</v>
      </c>
      <c r="N44" s="231">
        <v>0</v>
      </c>
      <c r="O44" s="231">
        <v>0</v>
      </c>
      <c r="P44" s="222">
        <f>'Mau A1'!AC643</f>
        <v>90</v>
      </c>
      <c r="Q44" s="231">
        <f>SUM('Mau A1'!Z643:Z652)</f>
        <v>0</v>
      </c>
      <c r="R44" s="21">
        <f t="shared" si="7"/>
        <v>90</v>
      </c>
      <c r="S44" s="246">
        <f t="shared" si="8"/>
        <v>90</v>
      </c>
      <c r="T44" s="246">
        <f>SUM('Mau A1'!AC625:AC634)</f>
        <v>90</v>
      </c>
      <c r="U44" s="22"/>
      <c r="V44" s="22"/>
      <c r="W44" s="22"/>
      <c r="X44" s="22"/>
      <c r="Y44" s="22"/>
      <c r="Z44" s="22"/>
    </row>
    <row r="45" spans="1:26" ht="18" customHeight="1">
      <c r="A45" s="94">
        <v>35</v>
      </c>
      <c r="B45" s="27" t="str">
        <f>IF('Mau A1'!B653="","",'Mau A1'!B653)</f>
        <v>Huỳnh Thị Mai</v>
      </c>
      <c r="C45" s="28" t="str">
        <f>IF('Mau A1'!C653="","",'Mau A1'!C653)</f>
        <v>Mai</v>
      </c>
      <c r="D45" s="29">
        <f>SUM('Mau A1'!M653:M662)</f>
        <v>90</v>
      </c>
      <c r="E45" s="231">
        <f>SUM('Mau A1'!N653:N662)</f>
        <v>0</v>
      </c>
      <c r="F45" s="231">
        <f>SUM('Mau A1'!O653:O662)</f>
        <v>0</v>
      </c>
      <c r="G45" s="231">
        <f>SUM('Mau A1'!P653:P662)</f>
        <v>90</v>
      </c>
      <c r="H45" s="231">
        <v>0</v>
      </c>
      <c r="I45" s="231">
        <v>0</v>
      </c>
      <c r="J45" s="231">
        <v>0</v>
      </c>
      <c r="K45" s="231">
        <v>0</v>
      </c>
      <c r="L45" s="231">
        <v>0</v>
      </c>
      <c r="M45" s="231">
        <v>0</v>
      </c>
      <c r="N45" s="231">
        <v>0</v>
      </c>
      <c r="O45" s="231">
        <v>0</v>
      </c>
      <c r="P45" s="222">
        <f>'Mau A1'!AC653</f>
        <v>90</v>
      </c>
      <c r="Q45" s="231">
        <f>SUM('Mau A1'!Z653:Z662)</f>
        <v>0</v>
      </c>
      <c r="R45" s="21">
        <f t="shared" si="7"/>
        <v>90</v>
      </c>
      <c r="S45" s="246">
        <f t="shared" si="8"/>
        <v>90</v>
      </c>
      <c r="T45" s="246">
        <f>SUM('Mau A1'!AC617:AC626)</f>
        <v>136.5</v>
      </c>
      <c r="U45" s="22"/>
      <c r="V45" s="22"/>
      <c r="W45" s="22"/>
      <c r="X45" s="22"/>
      <c r="Y45" s="22"/>
      <c r="Z45" s="22"/>
    </row>
    <row r="46" spans="1:26" s="207" customFormat="1" ht="18" customHeight="1">
      <c r="A46" s="94">
        <v>36</v>
      </c>
      <c r="B46" s="27" t="str">
        <f>'Mau A1'!B663</f>
        <v>TG1</v>
      </c>
      <c r="C46" s="28"/>
      <c r="D46" s="29">
        <f>SUM('Mau A1'!M663:M672)</f>
        <v>67.599999999999994</v>
      </c>
      <c r="E46" s="231">
        <f>SUM('Mau A1'!N663:N672)</f>
        <v>0</v>
      </c>
      <c r="F46" s="231">
        <f>SUM('Mau A1'!O663:O672)</f>
        <v>0</v>
      </c>
      <c r="G46" s="231">
        <f>SUM('Mau A1'!P663:P672)</f>
        <v>67.599999999999994</v>
      </c>
      <c r="H46" s="231">
        <v>0</v>
      </c>
      <c r="I46" s="231">
        <v>0</v>
      </c>
      <c r="J46" s="231">
        <v>0</v>
      </c>
      <c r="K46" s="231">
        <v>0</v>
      </c>
      <c r="L46" s="231">
        <v>0</v>
      </c>
      <c r="M46" s="231">
        <v>0</v>
      </c>
      <c r="N46" s="231">
        <v>0</v>
      </c>
      <c r="O46" s="231">
        <v>0</v>
      </c>
      <c r="P46" s="222">
        <f>'Mau A1'!AC663</f>
        <v>67.599999999999994</v>
      </c>
      <c r="Q46" s="231">
        <f>SUM('Mau A1'!Z654:Z663)</f>
        <v>0</v>
      </c>
      <c r="R46" s="21">
        <f t="shared" ref="R46" si="9">P46</f>
        <v>67.599999999999994</v>
      </c>
      <c r="S46" s="246">
        <f t="shared" si="8"/>
        <v>67.599999999999994</v>
      </c>
      <c r="T46" s="246">
        <f>SUM('Mau A1'!AC618:AC627)</f>
        <v>136.5</v>
      </c>
      <c r="U46" s="86"/>
      <c r="V46" s="86"/>
      <c r="W46" s="86"/>
      <c r="X46" s="86"/>
      <c r="Y46" s="86"/>
      <c r="Z46" s="86"/>
    </row>
    <row r="47" spans="1:26" s="207" customFormat="1" ht="18" customHeight="1">
      <c r="A47" s="94">
        <v>37</v>
      </c>
      <c r="B47" s="216" t="str">
        <f>'Mau A1'!B673</f>
        <v>TG 2</v>
      </c>
      <c r="C47" s="28"/>
      <c r="D47" s="29">
        <f>SUM('Mau A1'!M673:M682)</f>
        <v>108</v>
      </c>
      <c r="E47" s="231">
        <f>SUM('Mau A1'!N673:N682)</f>
        <v>0</v>
      </c>
      <c r="F47" s="231">
        <f>SUM('Mau A1'!O673:O682)</f>
        <v>0</v>
      </c>
      <c r="G47" s="231">
        <f>SUM('Mau A1'!P673:P682)</f>
        <v>108</v>
      </c>
      <c r="H47" s="231">
        <v>0</v>
      </c>
      <c r="I47" s="231">
        <v>0</v>
      </c>
      <c r="J47" s="231">
        <v>0</v>
      </c>
      <c r="K47" s="231">
        <v>0</v>
      </c>
      <c r="L47" s="231">
        <v>0</v>
      </c>
      <c r="M47" s="231">
        <v>0</v>
      </c>
      <c r="N47" s="231">
        <v>0</v>
      </c>
      <c r="O47" s="231">
        <v>0</v>
      </c>
      <c r="P47" s="222">
        <f>'Mau A1'!AC673</f>
        <v>108</v>
      </c>
      <c r="Q47" s="231">
        <f>SUM('Mau A1'!Z673:Z682)</f>
        <v>0</v>
      </c>
      <c r="R47" s="21">
        <f t="shared" si="7"/>
        <v>108</v>
      </c>
      <c r="S47" s="246">
        <f t="shared" si="8"/>
        <v>108</v>
      </c>
      <c r="T47" s="246">
        <f>SUM('Mau A1'!AC627:AC636)</f>
        <v>90</v>
      </c>
      <c r="U47" s="86"/>
      <c r="V47" s="86"/>
      <c r="W47" s="86"/>
      <c r="X47" s="86"/>
      <c r="Y47" s="86"/>
      <c r="Z47" s="86"/>
    </row>
    <row r="48" spans="1:26" ht="18" customHeight="1">
      <c r="A48" s="94">
        <v>38</v>
      </c>
      <c r="B48" s="27" t="str">
        <f>IF('Mau A1'!B683="","",'Mau A1'!B683)</f>
        <v>TG 3</v>
      </c>
      <c r="C48" s="28" t="str">
        <f>IF('Mau A1'!C683="","",'Mau A1'!C683)</f>
        <v/>
      </c>
      <c r="D48" s="29">
        <f>SUM('Mau A1'!M683:M692)</f>
        <v>639</v>
      </c>
      <c r="E48" s="231">
        <f>SUM('Mau A1'!N683:N692)</f>
        <v>0</v>
      </c>
      <c r="F48" s="231">
        <f>SUM('Mau A1'!O683:O692)</f>
        <v>0</v>
      </c>
      <c r="G48" s="231">
        <f>SUM('Mau A1'!P683:P692)</f>
        <v>639</v>
      </c>
      <c r="H48" s="231">
        <v>0</v>
      </c>
      <c r="I48" s="231">
        <v>0</v>
      </c>
      <c r="J48" s="231">
        <v>0</v>
      </c>
      <c r="K48" s="231">
        <v>0</v>
      </c>
      <c r="L48" s="231">
        <v>0</v>
      </c>
      <c r="M48" s="231">
        <v>0</v>
      </c>
      <c r="N48" s="231">
        <v>0</v>
      </c>
      <c r="O48" s="231">
        <v>0</v>
      </c>
      <c r="P48" s="222">
        <f>'Mau A1'!AC683</f>
        <v>639</v>
      </c>
      <c r="Q48" s="231">
        <f>SUM('Mau A1'!Z683:Z692)</f>
        <v>0</v>
      </c>
      <c r="R48" s="21">
        <f t="shared" si="7"/>
        <v>639</v>
      </c>
      <c r="S48" s="246">
        <f t="shared" si="8"/>
        <v>639</v>
      </c>
      <c r="T48" s="246">
        <f>SUM('Mau A1'!AC619:AC628)</f>
        <v>136.5</v>
      </c>
      <c r="U48" s="22"/>
      <c r="V48" s="22"/>
      <c r="W48" s="22"/>
      <c r="X48" s="22"/>
      <c r="Y48" s="22"/>
      <c r="Z48" s="22"/>
    </row>
    <row r="49" spans="1:26" ht="24" customHeight="1">
      <c r="A49" s="357" t="s">
        <v>70</v>
      </c>
      <c r="B49" s="351"/>
      <c r="C49" s="351"/>
      <c r="D49" s="46">
        <f t="shared" ref="D49:T49" si="10">SUM(D11:D48)</f>
        <v>24446.499999999993</v>
      </c>
      <c r="E49" s="46">
        <f t="shared" si="10"/>
        <v>1930.7272727272727</v>
      </c>
      <c r="F49" s="46">
        <f t="shared" si="10"/>
        <v>0</v>
      </c>
      <c r="G49" s="46">
        <f t="shared" si="10"/>
        <v>26377.227272727265</v>
      </c>
      <c r="H49" s="46">
        <f t="shared" si="10"/>
        <v>128.5</v>
      </c>
      <c r="I49" s="46">
        <f t="shared" si="10"/>
        <v>0</v>
      </c>
      <c r="J49" s="46">
        <f t="shared" si="10"/>
        <v>11062.727272727272</v>
      </c>
      <c r="K49" s="46">
        <f t="shared" si="10"/>
        <v>2912</v>
      </c>
      <c r="L49" s="46">
        <f t="shared" si="10"/>
        <v>1456</v>
      </c>
      <c r="M49" s="46">
        <f t="shared" si="10"/>
        <v>13453.400000000001</v>
      </c>
      <c r="N49" s="46">
        <f t="shared" si="10"/>
        <v>-2783.5</v>
      </c>
      <c r="O49" s="46">
        <f t="shared" si="10"/>
        <v>-1421</v>
      </c>
      <c r="P49" s="228">
        <f t="shared" si="10"/>
        <v>11050.200000000003</v>
      </c>
      <c r="Q49" s="47">
        <f t="shared" si="10"/>
        <v>0</v>
      </c>
      <c r="R49" s="46">
        <f t="shared" si="10"/>
        <v>6790.2</v>
      </c>
      <c r="S49" s="247">
        <f t="shared" si="10"/>
        <v>6061.3</v>
      </c>
      <c r="T49" s="247">
        <f t="shared" si="10"/>
        <v>1442.7</v>
      </c>
      <c r="U49" s="1"/>
      <c r="V49" s="1"/>
      <c r="W49" s="1"/>
      <c r="X49" s="1"/>
      <c r="Y49" s="1"/>
      <c r="Z49" s="1"/>
    </row>
    <row r="50" spans="1:26" ht="13.5" customHeight="1">
      <c r="A50" s="48"/>
      <c r="B50" s="49"/>
      <c r="C50" s="48"/>
      <c r="D50" s="50"/>
      <c r="E50" s="109"/>
      <c r="F50" s="109"/>
      <c r="G50" s="109"/>
      <c r="H50" s="230"/>
      <c r="I50" s="230"/>
      <c r="J50" s="109"/>
      <c r="K50" s="109"/>
      <c r="L50" s="230"/>
      <c r="M50" s="109"/>
      <c r="N50" s="109"/>
      <c r="O50" s="109"/>
      <c r="P50" s="237"/>
      <c r="Q50" s="109"/>
      <c r="R50" s="208"/>
      <c r="S50" s="239"/>
      <c r="T50" s="239"/>
      <c r="U50" s="1"/>
      <c r="V50" s="1"/>
      <c r="W50" s="1"/>
      <c r="X50" s="1"/>
      <c r="Y50" s="1"/>
      <c r="Z50" s="1"/>
    </row>
    <row r="51" spans="1:26" ht="21" customHeight="1">
      <c r="A51" s="48"/>
      <c r="B51" s="49" t="s">
        <v>71</v>
      </c>
      <c r="C51" s="48"/>
      <c r="D51" s="50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237"/>
      <c r="Q51" s="109"/>
      <c r="R51" s="208"/>
      <c r="S51" s="239"/>
      <c r="T51" s="239"/>
      <c r="U51" s="1"/>
      <c r="V51" s="1"/>
      <c r="W51" s="1"/>
      <c r="X51" s="1"/>
      <c r="Y51" s="1"/>
      <c r="Z51" s="1"/>
    </row>
    <row r="52" spans="1:26" ht="18.75" customHeight="1">
      <c r="A52" s="48"/>
      <c r="B52" s="48"/>
      <c r="C52" s="48"/>
      <c r="D52" s="50"/>
      <c r="E52" s="109"/>
      <c r="F52" s="109"/>
      <c r="G52" s="51"/>
      <c r="H52" s="51"/>
      <c r="I52" s="51"/>
      <c r="J52" s="109"/>
      <c r="K52" s="110"/>
      <c r="L52" s="109"/>
      <c r="M52" s="230"/>
      <c r="N52" s="230"/>
      <c r="O52" s="230"/>
      <c r="P52" s="233"/>
      <c r="Q52" s="230"/>
      <c r="R52" s="208"/>
      <c r="S52" s="239"/>
      <c r="T52" s="53" t="s">
        <v>72</v>
      </c>
      <c r="U52" s="1"/>
      <c r="V52" s="1"/>
      <c r="W52" s="1"/>
      <c r="X52" s="1"/>
      <c r="Y52" s="1"/>
      <c r="Z52" s="1"/>
    </row>
    <row r="53" spans="1:26" ht="15.75" customHeight="1">
      <c r="A53" s="356" t="s">
        <v>73</v>
      </c>
      <c r="B53" s="341"/>
      <c r="C53" s="54" t="s">
        <v>74</v>
      </c>
      <c r="D53" s="1"/>
      <c r="E53" s="230"/>
      <c r="F53" s="208"/>
      <c r="G53" s="210" t="s">
        <v>75</v>
      </c>
      <c r="H53" s="230"/>
      <c r="I53" s="210" t="s">
        <v>76</v>
      </c>
      <c r="J53" s="230"/>
      <c r="K53" s="230"/>
      <c r="L53" s="210" t="s">
        <v>77</v>
      </c>
      <c r="M53" s="230"/>
      <c r="N53" s="208"/>
      <c r="O53" s="210" t="s">
        <v>78</v>
      </c>
      <c r="P53" s="233"/>
      <c r="Q53" s="230"/>
      <c r="R53" s="208"/>
      <c r="S53" s="248" t="s">
        <v>79</v>
      </c>
      <c r="T53" s="239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30"/>
      <c r="F54" s="230"/>
      <c r="G54" s="230"/>
      <c r="H54" s="230"/>
      <c r="I54" s="230"/>
      <c r="J54" s="230"/>
      <c r="K54" s="230"/>
      <c r="L54" s="230"/>
      <c r="M54" s="230"/>
      <c r="N54" s="230"/>
      <c r="O54" s="230"/>
      <c r="P54" s="233"/>
      <c r="Q54" s="230"/>
      <c r="R54" s="208"/>
      <c r="S54" s="239"/>
      <c r="T54" s="239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30"/>
      <c r="F55" s="230"/>
      <c r="G55" s="230"/>
      <c r="H55" s="230"/>
      <c r="I55" s="230"/>
      <c r="J55" s="230"/>
      <c r="K55" s="55"/>
      <c r="L55" s="55"/>
      <c r="M55" s="230"/>
      <c r="N55" s="230"/>
      <c r="O55" s="230"/>
      <c r="P55" s="233"/>
      <c r="Q55" s="230"/>
      <c r="R55" s="208"/>
      <c r="S55" s="239"/>
      <c r="T55" s="239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30"/>
      <c r="F56" s="230"/>
      <c r="G56" s="230"/>
      <c r="H56" s="230"/>
      <c r="I56" s="230"/>
      <c r="J56" s="230"/>
      <c r="K56" s="209"/>
      <c r="L56" s="209"/>
      <c r="M56" s="230"/>
      <c r="N56" s="230"/>
      <c r="O56" s="56"/>
      <c r="P56" s="229"/>
      <c r="Q56" s="56"/>
      <c r="R56" s="208"/>
      <c r="S56" s="239"/>
      <c r="T56" s="239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30"/>
      <c r="F57" s="230"/>
      <c r="G57" s="230"/>
      <c r="H57" s="230"/>
      <c r="I57" s="230"/>
      <c r="J57" s="230"/>
      <c r="K57" s="230"/>
      <c r="L57" s="230"/>
      <c r="M57" s="230"/>
      <c r="N57" s="230"/>
      <c r="O57" s="230"/>
      <c r="P57" s="233"/>
      <c r="Q57" s="230"/>
      <c r="R57" s="208"/>
      <c r="S57" s="239"/>
      <c r="T57" s="239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30"/>
      <c r="F58" s="230"/>
      <c r="G58" s="230"/>
      <c r="H58" s="230"/>
      <c r="I58" s="230"/>
      <c r="J58" s="230"/>
      <c r="K58" s="230"/>
      <c r="L58" s="230"/>
      <c r="M58" s="230"/>
      <c r="N58" s="230"/>
      <c r="O58" s="230"/>
      <c r="P58" s="233"/>
      <c r="Q58" s="230"/>
      <c r="R58" s="208"/>
      <c r="S58" s="239"/>
      <c r="T58" s="239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30"/>
      <c r="F59" s="230"/>
      <c r="G59" s="230"/>
      <c r="H59" s="230"/>
      <c r="I59" s="230"/>
      <c r="J59" s="230"/>
      <c r="K59" s="230"/>
      <c r="L59" s="230"/>
      <c r="M59" s="230"/>
      <c r="N59" s="230"/>
      <c r="O59" s="230"/>
      <c r="P59" s="233"/>
      <c r="Q59" s="230"/>
      <c r="R59" s="208"/>
      <c r="S59" s="239"/>
      <c r="T59" s="239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30"/>
      <c r="F60" s="230"/>
      <c r="G60" s="230"/>
      <c r="H60" s="230"/>
      <c r="I60" s="230"/>
      <c r="J60" s="230"/>
      <c r="K60" s="230"/>
      <c r="L60" s="230"/>
      <c r="M60" s="230"/>
      <c r="N60" s="230"/>
      <c r="O60" s="230"/>
      <c r="P60" s="233"/>
      <c r="Q60" s="230"/>
      <c r="R60" s="208"/>
      <c r="S60" s="239"/>
      <c r="T60" s="239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30"/>
      <c r="F61" s="230"/>
      <c r="G61" s="230"/>
      <c r="H61" s="230"/>
      <c r="I61" s="230"/>
      <c r="J61" s="230"/>
      <c r="K61" s="230"/>
      <c r="L61" s="230"/>
      <c r="M61" s="230"/>
      <c r="N61" s="230"/>
      <c r="O61" s="230"/>
      <c r="P61" s="233"/>
      <c r="Q61" s="230"/>
      <c r="R61" s="208"/>
      <c r="S61" s="239"/>
      <c r="T61" s="239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30"/>
      <c r="F62" s="230"/>
      <c r="G62" s="230"/>
      <c r="H62" s="230"/>
      <c r="I62" s="230"/>
      <c r="J62" s="230"/>
      <c r="K62" s="230"/>
      <c r="L62" s="230"/>
      <c r="M62" s="230"/>
      <c r="N62" s="230"/>
      <c r="O62" s="230"/>
      <c r="P62" s="233"/>
      <c r="Q62" s="230"/>
      <c r="R62" s="208"/>
      <c r="S62" s="239"/>
      <c r="T62" s="239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30"/>
      <c r="F63" s="230"/>
      <c r="G63" s="230"/>
      <c r="H63" s="230"/>
      <c r="I63" s="230"/>
      <c r="J63" s="230"/>
      <c r="K63" s="230"/>
      <c r="L63" s="230"/>
      <c r="M63" s="230"/>
      <c r="N63" s="230"/>
      <c r="O63" s="230"/>
      <c r="P63" s="233"/>
      <c r="Q63" s="230"/>
      <c r="R63" s="208"/>
      <c r="S63" s="239"/>
      <c r="T63" s="239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30"/>
      <c r="F64" s="230"/>
      <c r="G64" s="230"/>
      <c r="H64" s="230"/>
      <c r="I64" s="230"/>
      <c r="J64" s="230"/>
      <c r="K64" s="230"/>
      <c r="L64" s="230"/>
      <c r="M64" s="230"/>
      <c r="N64" s="230"/>
      <c r="O64" s="230"/>
      <c r="P64" s="233"/>
      <c r="Q64" s="230"/>
      <c r="R64" s="208"/>
      <c r="S64" s="239"/>
      <c r="T64" s="239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30"/>
      <c r="F65" s="230"/>
      <c r="G65" s="230"/>
      <c r="H65" s="230"/>
      <c r="I65" s="230"/>
      <c r="J65" s="230"/>
      <c r="K65" s="230"/>
      <c r="L65" s="230"/>
      <c r="M65" s="230"/>
      <c r="N65" s="230"/>
      <c r="O65" s="230"/>
      <c r="P65" s="233"/>
      <c r="Q65" s="230"/>
      <c r="R65" s="208"/>
      <c r="S65" s="239"/>
      <c r="T65" s="239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30"/>
      <c r="F66" s="230"/>
      <c r="G66" s="230"/>
      <c r="H66" s="230"/>
      <c r="I66" s="230"/>
      <c r="J66" s="230"/>
      <c r="K66" s="230"/>
      <c r="L66" s="230"/>
      <c r="M66" s="230"/>
      <c r="N66" s="230"/>
      <c r="O66" s="230"/>
      <c r="P66" s="233"/>
      <c r="Q66" s="230"/>
      <c r="R66" s="208"/>
      <c r="S66" s="239"/>
      <c r="T66" s="239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30"/>
      <c r="F67" s="230"/>
      <c r="G67" s="230"/>
      <c r="H67" s="230"/>
      <c r="I67" s="230"/>
      <c r="J67" s="230"/>
      <c r="K67" s="230"/>
      <c r="L67" s="230"/>
      <c r="M67" s="230"/>
      <c r="N67" s="230"/>
      <c r="O67" s="230"/>
      <c r="P67" s="233"/>
      <c r="Q67" s="230"/>
      <c r="R67" s="208"/>
      <c r="S67" s="239"/>
      <c r="T67" s="239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30"/>
      <c r="F68" s="230"/>
      <c r="G68" s="230"/>
      <c r="H68" s="230"/>
      <c r="I68" s="230"/>
      <c r="J68" s="230"/>
      <c r="K68" s="230"/>
      <c r="L68" s="230"/>
      <c r="M68" s="230"/>
      <c r="N68" s="230"/>
      <c r="O68" s="230"/>
      <c r="P68" s="233"/>
      <c r="Q68" s="230"/>
      <c r="R68" s="208"/>
      <c r="S68" s="239"/>
      <c r="T68" s="239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30"/>
      <c r="F69" s="230"/>
      <c r="G69" s="230"/>
      <c r="H69" s="230"/>
      <c r="I69" s="230"/>
      <c r="J69" s="230"/>
      <c r="K69" s="230"/>
      <c r="L69" s="230"/>
      <c r="M69" s="230"/>
      <c r="N69" s="230"/>
      <c r="O69" s="230"/>
      <c r="P69" s="233"/>
      <c r="Q69" s="230"/>
      <c r="R69" s="208"/>
      <c r="S69" s="239"/>
      <c r="T69" s="239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3"/>
      <c r="Q70" s="230"/>
      <c r="R70" s="208"/>
      <c r="S70" s="239"/>
      <c r="T70" s="239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30"/>
      <c r="F71" s="230"/>
      <c r="G71" s="230"/>
      <c r="H71" s="230"/>
      <c r="I71" s="230"/>
      <c r="J71" s="230"/>
      <c r="K71" s="230"/>
      <c r="L71" s="230"/>
      <c r="M71" s="230"/>
      <c r="N71" s="230"/>
      <c r="O71" s="230"/>
      <c r="P71" s="233"/>
      <c r="Q71" s="230"/>
      <c r="R71" s="208"/>
      <c r="S71" s="239"/>
      <c r="T71" s="239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30"/>
      <c r="F72" s="230"/>
      <c r="G72" s="230"/>
      <c r="H72" s="230"/>
      <c r="I72" s="230"/>
      <c r="J72" s="230"/>
      <c r="K72" s="230"/>
      <c r="L72" s="230"/>
      <c r="M72" s="230"/>
      <c r="N72" s="230"/>
      <c r="O72" s="230"/>
      <c r="P72" s="233"/>
      <c r="Q72" s="230"/>
      <c r="R72" s="208"/>
      <c r="S72" s="239"/>
      <c r="T72" s="239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30"/>
      <c r="F73" s="230"/>
      <c r="G73" s="230"/>
      <c r="H73" s="230"/>
      <c r="I73" s="230"/>
      <c r="J73" s="230"/>
      <c r="K73" s="230"/>
      <c r="L73" s="230"/>
      <c r="M73" s="230"/>
      <c r="N73" s="230"/>
      <c r="O73" s="230"/>
      <c r="P73" s="233"/>
      <c r="Q73" s="230"/>
      <c r="R73" s="208"/>
      <c r="S73" s="239"/>
      <c r="T73" s="239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30"/>
      <c r="F74" s="230"/>
      <c r="G74" s="230"/>
      <c r="H74" s="230"/>
      <c r="I74" s="230"/>
      <c r="J74" s="230"/>
      <c r="K74" s="230"/>
      <c r="L74" s="230"/>
      <c r="M74" s="230"/>
      <c r="N74" s="230"/>
      <c r="O74" s="230"/>
      <c r="P74" s="233"/>
      <c r="Q74" s="230"/>
      <c r="R74" s="208"/>
      <c r="S74" s="239"/>
      <c r="T74" s="239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30"/>
      <c r="F75" s="230"/>
      <c r="G75" s="230"/>
      <c r="H75" s="230"/>
      <c r="I75" s="230"/>
      <c r="J75" s="230"/>
      <c r="K75" s="230"/>
      <c r="L75" s="230"/>
      <c r="M75" s="230"/>
      <c r="N75" s="230"/>
      <c r="O75" s="230"/>
      <c r="P75" s="233"/>
      <c r="Q75" s="230"/>
      <c r="R75" s="208"/>
      <c r="S75" s="239"/>
      <c r="T75" s="239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30"/>
      <c r="F76" s="230"/>
      <c r="G76" s="230"/>
      <c r="H76" s="230"/>
      <c r="I76" s="230"/>
      <c r="J76" s="230"/>
      <c r="K76" s="230"/>
      <c r="L76" s="230"/>
      <c r="M76" s="230"/>
      <c r="N76" s="230"/>
      <c r="O76" s="230"/>
      <c r="P76" s="233"/>
      <c r="Q76" s="230"/>
      <c r="R76" s="208"/>
      <c r="S76" s="239"/>
      <c r="T76" s="239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30"/>
      <c r="F77" s="230"/>
      <c r="G77" s="230"/>
      <c r="H77" s="230"/>
      <c r="I77" s="230"/>
      <c r="J77" s="230"/>
      <c r="K77" s="230"/>
      <c r="L77" s="230"/>
      <c r="M77" s="230"/>
      <c r="N77" s="230"/>
      <c r="O77" s="230"/>
      <c r="P77" s="233"/>
      <c r="Q77" s="230"/>
      <c r="R77" s="208"/>
      <c r="S77" s="239"/>
      <c r="T77" s="239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30"/>
      <c r="F78" s="230"/>
      <c r="G78" s="230"/>
      <c r="H78" s="230"/>
      <c r="I78" s="230"/>
      <c r="J78" s="230"/>
      <c r="K78" s="230"/>
      <c r="L78" s="230"/>
      <c r="M78" s="230"/>
      <c r="N78" s="230"/>
      <c r="O78" s="230"/>
      <c r="P78" s="233"/>
      <c r="Q78" s="230"/>
      <c r="R78" s="208"/>
      <c r="S78" s="239"/>
      <c r="T78" s="239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30"/>
      <c r="F79" s="230"/>
      <c r="G79" s="230"/>
      <c r="H79" s="230"/>
      <c r="I79" s="230"/>
      <c r="J79" s="230"/>
      <c r="K79" s="230"/>
      <c r="L79" s="230"/>
      <c r="M79" s="230"/>
      <c r="N79" s="230"/>
      <c r="O79" s="230"/>
      <c r="P79" s="233"/>
      <c r="Q79" s="230"/>
      <c r="R79" s="208"/>
      <c r="S79" s="239"/>
      <c r="T79" s="239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30"/>
      <c r="F80" s="230"/>
      <c r="G80" s="230"/>
      <c r="H80" s="230"/>
      <c r="I80" s="230"/>
      <c r="J80" s="230"/>
      <c r="K80" s="230"/>
      <c r="L80" s="230"/>
      <c r="M80" s="230"/>
      <c r="N80" s="230"/>
      <c r="O80" s="230"/>
      <c r="P80" s="233"/>
      <c r="Q80" s="230"/>
      <c r="R80" s="208"/>
      <c r="S80" s="239"/>
      <c r="T80" s="239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30"/>
      <c r="F81" s="230"/>
      <c r="G81" s="230"/>
      <c r="H81" s="230"/>
      <c r="I81" s="230"/>
      <c r="J81" s="230"/>
      <c r="K81" s="230"/>
      <c r="L81" s="230"/>
      <c r="M81" s="230"/>
      <c r="N81" s="230"/>
      <c r="O81" s="230"/>
      <c r="P81" s="233"/>
      <c r="Q81" s="230"/>
      <c r="R81" s="208"/>
      <c r="S81" s="239"/>
      <c r="T81" s="239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30"/>
      <c r="F82" s="230"/>
      <c r="G82" s="230"/>
      <c r="H82" s="230"/>
      <c r="I82" s="230"/>
      <c r="J82" s="230"/>
      <c r="K82" s="230"/>
      <c r="L82" s="230"/>
      <c r="M82" s="230"/>
      <c r="N82" s="230"/>
      <c r="O82" s="230"/>
      <c r="P82" s="233"/>
      <c r="Q82" s="230"/>
      <c r="R82" s="208"/>
      <c r="S82" s="239"/>
      <c r="T82" s="239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30"/>
      <c r="F83" s="230"/>
      <c r="G83" s="230"/>
      <c r="H83" s="230"/>
      <c r="I83" s="230"/>
      <c r="J83" s="230"/>
      <c r="K83" s="230"/>
      <c r="L83" s="230"/>
      <c r="M83" s="230"/>
      <c r="N83" s="230"/>
      <c r="O83" s="230"/>
      <c r="P83" s="233"/>
      <c r="Q83" s="230"/>
      <c r="R83" s="208"/>
      <c r="S83" s="239"/>
      <c r="T83" s="239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30"/>
      <c r="F84" s="230"/>
      <c r="G84" s="230"/>
      <c r="H84" s="230"/>
      <c r="I84" s="230"/>
      <c r="J84" s="230"/>
      <c r="K84" s="230"/>
      <c r="L84" s="230"/>
      <c r="M84" s="230"/>
      <c r="N84" s="230"/>
      <c r="O84" s="230"/>
      <c r="P84" s="233"/>
      <c r="Q84" s="230"/>
      <c r="R84" s="208"/>
      <c r="S84" s="239"/>
      <c r="T84" s="239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30"/>
      <c r="F85" s="230"/>
      <c r="G85" s="230"/>
      <c r="H85" s="230"/>
      <c r="I85" s="230"/>
      <c r="J85" s="230"/>
      <c r="K85" s="230"/>
      <c r="L85" s="230"/>
      <c r="M85" s="230"/>
      <c r="N85" s="230"/>
      <c r="O85" s="230"/>
      <c r="P85" s="233"/>
      <c r="Q85" s="230"/>
      <c r="R85" s="208"/>
      <c r="S85" s="239"/>
      <c r="T85" s="239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30"/>
      <c r="F86" s="230"/>
      <c r="G86" s="230"/>
      <c r="H86" s="230"/>
      <c r="I86" s="230"/>
      <c r="J86" s="230"/>
      <c r="K86" s="230"/>
      <c r="L86" s="230"/>
      <c r="M86" s="230"/>
      <c r="N86" s="230"/>
      <c r="O86" s="230"/>
      <c r="P86" s="233"/>
      <c r="Q86" s="230"/>
      <c r="R86" s="208"/>
      <c r="S86" s="239"/>
      <c r="T86" s="239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30"/>
      <c r="F87" s="230"/>
      <c r="G87" s="230"/>
      <c r="H87" s="230"/>
      <c r="I87" s="230"/>
      <c r="J87" s="230"/>
      <c r="K87" s="230"/>
      <c r="L87" s="230"/>
      <c r="M87" s="230"/>
      <c r="N87" s="230"/>
      <c r="O87" s="230"/>
      <c r="P87" s="233"/>
      <c r="Q87" s="230"/>
      <c r="R87" s="208"/>
      <c r="S87" s="239"/>
      <c r="T87" s="239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30"/>
      <c r="F88" s="230"/>
      <c r="G88" s="230"/>
      <c r="H88" s="230"/>
      <c r="I88" s="230"/>
      <c r="J88" s="230"/>
      <c r="K88" s="230"/>
      <c r="L88" s="230"/>
      <c r="M88" s="230"/>
      <c r="N88" s="230"/>
      <c r="O88" s="230"/>
      <c r="P88" s="233"/>
      <c r="Q88" s="230"/>
      <c r="R88" s="208"/>
      <c r="S88" s="239"/>
      <c r="T88" s="239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30"/>
      <c r="F89" s="230"/>
      <c r="G89" s="230"/>
      <c r="H89" s="230"/>
      <c r="I89" s="230"/>
      <c r="J89" s="230"/>
      <c r="K89" s="230"/>
      <c r="L89" s="230"/>
      <c r="M89" s="230"/>
      <c r="N89" s="230"/>
      <c r="O89" s="230"/>
      <c r="P89" s="233"/>
      <c r="Q89" s="230"/>
      <c r="R89" s="208"/>
      <c r="S89" s="239"/>
      <c r="T89" s="239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30"/>
      <c r="F90" s="230"/>
      <c r="G90" s="230"/>
      <c r="H90" s="230"/>
      <c r="I90" s="230"/>
      <c r="J90" s="230"/>
      <c r="K90" s="230"/>
      <c r="L90" s="230"/>
      <c r="M90" s="230"/>
      <c r="N90" s="230"/>
      <c r="O90" s="230"/>
      <c r="P90" s="233"/>
      <c r="Q90" s="230"/>
      <c r="R90" s="208"/>
      <c r="S90" s="239"/>
      <c r="T90" s="239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30"/>
      <c r="F91" s="230"/>
      <c r="G91" s="230"/>
      <c r="H91" s="230"/>
      <c r="I91" s="230"/>
      <c r="J91" s="230"/>
      <c r="K91" s="230"/>
      <c r="L91" s="230"/>
      <c r="M91" s="230"/>
      <c r="N91" s="230"/>
      <c r="O91" s="230"/>
      <c r="P91" s="233"/>
      <c r="Q91" s="230"/>
      <c r="R91" s="208"/>
      <c r="S91" s="239"/>
      <c r="T91" s="239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30"/>
      <c r="F92" s="230"/>
      <c r="G92" s="230"/>
      <c r="H92" s="230"/>
      <c r="I92" s="230"/>
      <c r="J92" s="230"/>
      <c r="K92" s="230"/>
      <c r="L92" s="230"/>
      <c r="M92" s="230"/>
      <c r="N92" s="230"/>
      <c r="O92" s="230"/>
      <c r="P92" s="233"/>
      <c r="Q92" s="230"/>
      <c r="R92" s="208"/>
      <c r="S92" s="239"/>
      <c r="T92" s="239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30"/>
      <c r="F93" s="230"/>
      <c r="G93" s="230"/>
      <c r="H93" s="230"/>
      <c r="I93" s="230"/>
      <c r="J93" s="230"/>
      <c r="K93" s="230"/>
      <c r="L93" s="230"/>
      <c r="M93" s="230"/>
      <c r="N93" s="230"/>
      <c r="O93" s="230"/>
      <c r="P93" s="233"/>
      <c r="Q93" s="230"/>
      <c r="R93" s="208"/>
      <c r="S93" s="239"/>
      <c r="T93" s="239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30"/>
      <c r="F94" s="230"/>
      <c r="G94" s="230"/>
      <c r="H94" s="230"/>
      <c r="I94" s="230"/>
      <c r="J94" s="230"/>
      <c r="K94" s="230"/>
      <c r="L94" s="230"/>
      <c r="M94" s="230"/>
      <c r="N94" s="230"/>
      <c r="O94" s="230"/>
      <c r="P94" s="233"/>
      <c r="Q94" s="230"/>
      <c r="R94" s="208"/>
      <c r="S94" s="239"/>
      <c r="T94" s="239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30"/>
      <c r="F95" s="230"/>
      <c r="G95" s="230"/>
      <c r="H95" s="230"/>
      <c r="I95" s="230"/>
      <c r="J95" s="230"/>
      <c r="K95" s="230"/>
      <c r="L95" s="230"/>
      <c r="M95" s="230"/>
      <c r="N95" s="230"/>
      <c r="O95" s="230"/>
      <c r="P95" s="233"/>
      <c r="Q95" s="230"/>
      <c r="R95" s="208"/>
      <c r="S95" s="239"/>
      <c r="T95" s="239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30"/>
      <c r="F96" s="230"/>
      <c r="G96" s="230"/>
      <c r="H96" s="230"/>
      <c r="I96" s="230"/>
      <c r="J96" s="230"/>
      <c r="K96" s="230"/>
      <c r="L96" s="230"/>
      <c r="M96" s="230"/>
      <c r="N96" s="230"/>
      <c r="O96" s="230"/>
      <c r="P96" s="233"/>
      <c r="Q96" s="230"/>
      <c r="R96" s="208"/>
      <c r="S96" s="239"/>
      <c r="T96" s="239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30"/>
      <c r="F97" s="230"/>
      <c r="G97" s="230"/>
      <c r="H97" s="230"/>
      <c r="I97" s="230"/>
      <c r="J97" s="230"/>
      <c r="K97" s="230"/>
      <c r="L97" s="230"/>
      <c r="M97" s="230"/>
      <c r="N97" s="230"/>
      <c r="O97" s="230"/>
      <c r="P97" s="233"/>
      <c r="Q97" s="230"/>
      <c r="R97" s="208"/>
      <c r="S97" s="239"/>
      <c r="T97" s="239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30"/>
      <c r="F98" s="230"/>
      <c r="G98" s="230"/>
      <c r="H98" s="230"/>
      <c r="I98" s="230"/>
      <c r="J98" s="230"/>
      <c r="K98" s="230"/>
      <c r="L98" s="230"/>
      <c r="M98" s="230"/>
      <c r="N98" s="230"/>
      <c r="O98" s="230"/>
      <c r="P98" s="233"/>
      <c r="Q98" s="230"/>
      <c r="R98" s="208"/>
      <c r="S98" s="239"/>
      <c r="T98" s="239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30"/>
      <c r="F99" s="230"/>
      <c r="G99" s="230"/>
      <c r="H99" s="230"/>
      <c r="I99" s="230"/>
      <c r="J99" s="230"/>
      <c r="K99" s="230"/>
      <c r="L99" s="230"/>
      <c r="M99" s="230"/>
      <c r="N99" s="230"/>
      <c r="O99" s="230"/>
      <c r="P99" s="233"/>
      <c r="Q99" s="230"/>
      <c r="R99" s="208"/>
      <c r="S99" s="239"/>
      <c r="T99" s="239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30"/>
      <c r="F100" s="230"/>
      <c r="G100" s="230"/>
      <c r="H100" s="230"/>
      <c r="I100" s="230"/>
      <c r="J100" s="230"/>
      <c r="K100" s="230"/>
      <c r="L100" s="230"/>
      <c r="M100" s="230"/>
      <c r="N100" s="230"/>
      <c r="O100" s="230"/>
      <c r="P100" s="233"/>
      <c r="Q100" s="230"/>
      <c r="R100" s="208"/>
      <c r="S100" s="239"/>
      <c r="T100" s="239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30"/>
      <c r="F101" s="230"/>
      <c r="G101" s="230"/>
      <c r="H101" s="230"/>
      <c r="I101" s="230"/>
      <c r="J101" s="230"/>
      <c r="K101" s="230"/>
      <c r="L101" s="230"/>
      <c r="M101" s="230"/>
      <c r="N101" s="230"/>
      <c r="O101" s="230"/>
      <c r="P101" s="233"/>
      <c r="Q101" s="230"/>
      <c r="R101" s="208"/>
      <c r="S101" s="239"/>
      <c r="T101" s="239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30"/>
      <c r="F102" s="230"/>
      <c r="G102" s="230"/>
      <c r="H102" s="230"/>
      <c r="I102" s="230"/>
      <c r="J102" s="230"/>
      <c r="K102" s="230"/>
      <c r="L102" s="230"/>
      <c r="M102" s="230"/>
      <c r="N102" s="230"/>
      <c r="O102" s="230"/>
      <c r="P102" s="233"/>
      <c r="Q102" s="230"/>
      <c r="R102" s="208"/>
      <c r="S102" s="239"/>
      <c r="T102" s="239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30"/>
      <c r="F103" s="230"/>
      <c r="G103" s="230"/>
      <c r="H103" s="230"/>
      <c r="I103" s="230"/>
      <c r="J103" s="230"/>
      <c r="K103" s="230"/>
      <c r="L103" s="230"/>
      <c r="M103" s="230"/>
      <c r="N103" s="230"/>
      <c r="O103" s="230"/>
      <c r="P103" s="233"/>
      <c r="Q103" s="230"/>
      <c r="R103" s="208"/>
      <c r="S103" s="239"/>
      <c r="T103" s="239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30"/>
      <c r="F104" s="230"/>
      <c r="G104" s="230"/>
      <c r="H104" s="230"/>
      <c r="I104" s="230"/>
      <c r="J104" s="230"/>
      <c r="K104" s="230"/>
      <c r="L104" s="230"/>
      <c r="M104" s="230"/>
      <c r="N104" s="230"/>
      <c r="O104" s="230"/>
      <c r="P104" s="233"/>
      <c r="Q104" s="230"/>
      <c r="R104" s="208"/>
      <c r="S104" s="239"/>
      <c r="T104" s="239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30"/>
      <c r="F105" s="230"/>
      <c r="G105" s="230"/>
      <c r="H105" s="230"/>
      <c r="I105" s="230"/>
      <c r="J105" s="230"/>
      <c r="K105" s="230"/>
      <c r="L105" s="230"/>
      <c r="M105" s="230"/>
      <c r="N105" s="230"/>
      <c r="O105" s="230"/>
      <c r="P105" s="233"/>
      <c r="Q105" s="230"/>
      <c r="R105" s="208"/>
      <c r="S105" s="239"/>
      <c r="T105" s="239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30"/>
      <c r="F106" s="230"/>
      <c r="G106" s="230"/>
      <c r="H106" s="230"/>
      <c r="I106" s="230"/>
      <c r="J106" s="230"/>
      <c r="K106" s="230"/>
      <c r="L106" s="230"/>
      <c r="M106" s="230"/>
      <c r="N106" s="230"/>
      <c r="O106" s="230"/>
      <c r="P106" s="233"/>
      <c r="Q106" s="230"/>
      <c r="R106" s="208"/>
      <c r="S106" s="239"/>
      <c r="T106" s="239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30"/>
      <c r="F107" s="230"/>
      <c r="G107" s="230"/>
      <c r="H107" s="230"/>
      <c r="I107" s="230"/>
      <c r="J107" s="230"/>
      <c r="K107" s="230"/>
      <c r="L107" s="230"/>
      <c r="M107" s="230"/>
      <c r="N107" s="230"/>
      <c r="O107" s="230"/>
      <c r="P107" s="233"/>
      <c r="Q107" s="230"/>
      <c r="R107" s="208"/>
      <c r="S107" s="239"/>
      <c r="T107" s="239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30"/>
      <c r="F108" s="230"/>
      <c r="G108" s="230"/>
      <c r="H108" s="230"/>
      <c r="I108" s="230"/>
      <c r="J108" s="230"/>
      <c r="K108" s="230"/>
      <c r="L108" s="230"/>
      <c r="M108" s="230"/>
      <c r="N108" s="230"/>
      <c r="O108" s="230"/>
      <c r="P108" s="233"/>
      <c r="Q108" s="230"/>
      <c r="R108" s="208"/>
      <c r="S108" s="239"/>
      <c r="T108" s="239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30"/>
      <c r="F109" s="230"/>
      <c r="G109" s="230"/>
      <c r="H109" s="230"/>
      <c r="I109" s="230"/>
      <c r="J109" s="230"/>
      <c r="K109" s="230"/>
      <c r="L109" s="230"/>
      <c r="M109" s="230"/>
      <c r="N109" s="230"/>
      <c r="O109" s="230"/>
      <c r="P109" s="233"/>
      <c r="Q109" s="230"/>
      <c r="R109" s="208"/>
      <c r="S109" s="239"/>
      <c r="T109" s="239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30"/>
      <c r="F110" s="230"/>
      <c r="G110" s="230"/>
      <c r="H110" s="230"/>
      <c r="I110" s="230"/>
      <c r="J110" s="230"/>
      <c r="K110" s="230"/>
      <c r="L110" s="230"/>
      <c r="M110" s="230"/>
      <c r="N110" s="230"/>
      <c r="O110" s="230"/>
      <c r="P110" s="233"/>
      <c r="Q110" s="230"/>
      <c r="R110" s="208"/>
      <c r="S110" s="239"/>
      <c r="T110" s="239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30"/>
      <c r="F111" s="230"/>
      <c r="G111" s="230"/>
      <c r="H111" s="230"/>
      <c r="I111" s="230"/>
      <c r="J111" s="230"/>
      <c r="K111" s="230"/>
      <c r="L111" s="230"/>
      <c r="M111" s="230"/>
      <c r="N111" s="230"/>
      <c r="O111" s="230"/>
      <c r="P111" s="233"/>
      <c r="Q111" s="230"/>
      <c r="R111" s="208"/>
      <c r="S111" s="239"/>
      <c r="T111" s="239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30"/>
      <c r="F112" s="230"/>
      <c r="G112" s="230"/>
      <c r="H112" s="230"/>
      <c r="I112" s="230"/>
      <c r="J112" s="230"/>
      <c r="K112" s="230"/>
      <c r="L112" s="230"/>
      <c r="M112" s="230"/>
      <c r="N112" s="230"/>
      <c r="O112" s="230"/>
      <c r="P112" s="233"/>
      <c r="Q112" s="230"/>
      <c r="R112" s="208"/>
      <c r="S112" s="239"/>
      <c r="T112" s="239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30"/>
      <c r="F113" s="230"/>
      <c r="G113" s="230"/>
      <c r="H113" s="230"/>
      <c r="I113" s="230"/>
      <c r="J113" s="230"/>
      <c r="K113" s="230"/>
      <c r="L113" s="230"/>
      <c r="M113" s="230"/>
      <c r="N113" s="230"/>
      <c r="O113" s="230"/>
      <c r="P113" s="233"/>
      <c r="Q113" s="230"/>
      <c r="R113" s="208"/>
      <c r="S113" s="239"/>
      <c r="T113" s="239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30"/>
      <c r="F114" s="230"/>
      <c r="G114" s="230"/>
      <c r="H114" s="230"/>
      <c r="I114" s="230"/>
      <c r="J114" s="230"/>
      <c r="K114" s="230"/>
      <c r="L114" s="230"/>
      <c r="M114" s="230"/>
      <c r="N114" s="230"/>
      <c r="O114" s="230"/>
      <c r="P114" s="233"/>
      <c r="Q114" s="230"/>
      <c r="R114" s="208"/>
      <c r="S114" s="239"/>
      <c r="T114" s="239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30"/>
      <c r="F115" s="230"/>
      <c r="G115" s="230"/>
      <c r="H115" s="230"/>
      <c r="I115" s="230"/>
      <c r="J115" s="230"/>
      <c r="K115" s="230"/>
      <c r="L115" s="230"/>
      <c r="M115" s="230"/>
      <c r="N115" s="230"/>
      <c r="O115" s="230"/>
      <c r="P115" s="233"/>
      <c r="Q115" s="230"/>
      <c r="R115" s="208"/>
      <c r="S115" s="239"/>
      <c r="T115" s="239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30"/>
      <c r="F116" s="230"/>
      <c r="G116" s="230"/>
      <c r="H116" s="230"/>
      <c r="I116" s="230"/>
      <c r="J116" s="230"/>
      <c r="K116" s="230"/>
      <c r="L116" s="230"/>
      <c r="M116" s="230"/>
      <c r="N116" s="230"/>
      <c r="O116" s="230"/>
      <c r="P116" s="233"/>
      <c r="Q116" s="230"/>
      <c r="R116" s="208"/>
      <c r="S116" s="239"/>
      <c r="T116" s="239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30"/>
      <c r="F117" s="230"/>
      <c r="G117" s="230"/>
      <c r="H117" s="230"/>
      <c r="I117" s="230"/>
      <c r="J117" s="230"/>
      <c r="K117" s="230"/>
      <c r="L117" s="230"/>
      <c r="M117" s="230"/>
      <c r="N117" s="230"/>
      <c r="O117" s="230"/>
      <c r="P117" s="233"/>
      <c r="Q117" s="230"/>
      <c r="R117" s="208"/>
      <c r="S117" s="239"/>
      <c r="T117" s="239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30"/>
      <c r="F118" s="230"/>
      <c r="G118" s="230"/>
      <c r="H118" s="230"/>
      <c r="I118" s="230"/>
      <c r="J118" s="230"/>
      <c r="K118" s="230"/>
      <c r="L118" s="230"/>
      <c r="M118" s="230"/>
      <c r="N118" s="230"/>
      <c r="O118" s="230"/>
      <c r="P118" s="233"/>
      <c r="Q118" s="230"/>
      <c r="R118" s="208"/>
      <c r="S118" s="239"/>
      <c r="T118" s="239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30"/>
      <c r="F119" s="230"/>
      <c r="G119" s="230"/>
      <c r="H119" s="230"/>
      <c r="I119" s="230"/>
      <c r="J119" s="230"/>
      <c r="K119" s="230"/>
      <c r="L119" s="230"/>
      <c r="M119" s="230"/>
      <c r="N119" s="230"/>
      <c r="O119" s="230"/>
      <c r="P119" s="233"/>
      <c r="Q119" s="230"/>
      <c r="R119" s="208"/>
      <c r="S119" s="239"/>
      <c r="T119" s="239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30"/>
      <c r="F120" s="230"/>
      <c r="G120" s="230"/>
      <c r="H120" s="230"/>
      <c r="I120" s="230"/>
      <c r="J120" s="230"/>
      <c r="K120" s="230"/>
      <c r="L120" s="230"/>
      <c r="M120" s="230"/>
      <c r="N120" s="230"/>
      <c r="O120" s="230"/>
      <c r="P120" s="233"/>
      <c r="Q120" s="230"/>
      <c r="R120" s="208"/>
      <c r="S120" s="239"/>
      <c r="T120" s="239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30"/>
      <c r="F121" s="230"/>
      <c r="G121" s="230"/>
      <c r="H121" s="230"/>
      <c r="I121" s="230"/>
      <c r="J121" s="230"/>
      <c r="K121" s="230"/>
      <c r="L121" s="230"/>
      <c r="M121" s="230"/>
      <c r="N121" s="230"/>
      <c r="O121" s="230"/>
      <c r="P121" s="233"/>
      <c r="Q121" s="230"/>
      <c r="R121" s="208"/>
      <c r="S121" s="239"/>
      <c r="T121" s="239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30"/>
      <c r="F122" s="230"/>
      <c r="G122" s="230"/>
      <c r="H122" s="230"/>
      <c r="I122" s="230"/>
      <c r="J122" s="230"/>
      <c r="K122" s="230"/>
      <c r="L122" s="230"/>
      <c r="M122" s="230"/>
      <c r="N122" s="230"/>
      <c r="O122" s="230"/>
      <c r="P122" s="233"/>
      <c r="Q122" s="230"/>
      <c r="R122" s="208"/>
      <c r="S122" s="239"/>
      <c r="T122" s="239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30"/>
      <c r="F123" s="230"/>
      <c r="G123" s="230"/>
      <c r="H123" s="230"/>
      <c r="I123" s="230"/>
      <c r="J123" s="230"/>
      <c r="K123" s="230"/>
      <c r="L123" s="230"/>
      <c r="M123" s="230"/>
      <c r="N123" s="230"/>
      <c r="O123" s="230"/>
      <c r="P123" s="233"/>
      <c r="Q123" s="230"/>
      <c r="R123" s="208"/>
      <c r="S123" s="239"/>
      <c r="T123" s="239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30"/>
      <c r="F124" s="230"/>
      <c r="G124" s="230"/>
      <c r="H124" s="230"/>
      <c r="I124" s="230"/>
      <c r="J124" s="230"/>
      <c r="K124" s="230"/>
      <c r="L124" s="230"/>
      <c r="M124" s="230"/>
      <c r="N124" s="230"/>
      <c r="O124" s="230"/>
      <c r="P124" s="233"/>
      <c r="Q124" s="230"/>
      <c r="R124" s="208"/>
      <c r="S124" s="239"/>
      <c r="T124" s="239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30"/>
      <c r="F125" s="230"/>
      <c r="G125" s="230"/>
      <c r="H125" s="230"/>
      <c r="I125" s="230"/>
      <c r="J125" s="230"/>
      <c r="K125" s="230"/>
      <c r="L125" s="230"/>
      <c r="M125" s="230"/>
      <c r="N125" s="230"/>
      <c r="O125" s="230"/>
      <c r="P125" s="233"/>
      <c r="Q125" s="230"/>
      <c r="R125" s="208"/>
      <c r="S125" s="239"/>
      <c r="T125" s="239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30"/>
      <c r="F126" s="230"/>
      <c r="G126" s="230"/>
      <c r="H126" s="230"/>
      <c r="I126" s="230"/>
      <c r="J126" s="230"/>
      <c r="K126" s="230"/>
      <c r="L126" s="230"/>
      <c r="M126" s="230"/>
      <c r="N126" s="230"/>
      <c r="O126" s="230"/>
      <c r="P126" s="233"/>
      <c r="Q126" s="230"/>
      <c r="R126" s="208"/>
      <c r="S126" s="239"/>
      <c r="T126" s="239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30"/>
      <c r="F127" s="230"/>
      <c r="G127" s="230"/>
      <c r="H127" s="230"/>
      <c r="I127" s="230"/>
      <c r="J127" s="230"/>
      <c r="K127" s="230"/>
      <c r="L127" s="230"/>
      <c r="M127" s="230"/>
      <c r="N127" s="230"/>
      <c r="O127" s="230"/>
      <c r="P127" s="233"/>
      <c r="Q127" s="230"/>
      <c r="R127" s="208"/>
      <c r="S127" s="239"/>
      <c r="T127" s="239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30"/>
      <c r="F128" s="230"/>
      <c r="G128" s="230"/>
      <c r="H128" s="230"/>
      <c r="I128" s="230"/>
      <c r="J128" s="230"/>
      <c r="K128" s="230"/>
      <c r="L128" s="230"/>
      <c r="M128" s="230"/>
      <c r="N128" s="230"/>
      <c r="O128" s="230"/>
      <c r="P128" s="233"/>
      <c r="Q128" s="230"/>
      <c r="R128" s="208"/>
      <c r="S128" s="239"/>
      <c r="T128" s="239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30"/>
      <c r="F129" s="230"/>
      <c r="G129" s="230"/>
      <c r="H129" s="230"/>
      <c r="I129" s="230"/>
      <c r="J129" s="230"/>
      <c r="K129" s="230"/>
      <c r="L129" s="230"/>
      <c r="M129" s="230"/>
      <c r="N129" s="230"/>
      <c r="O129" s="230"/>
      <c r="P129" s="233"/>
      <c r="Q129" s="230"/>
      <c r="R129" s="208"/>
      <c r="S129" s="239"/>
      <c r="T129" s="239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30"/>
      <c r="F130" s="230"/>
      <c r="G130" s="230"/>
      <c r="H130" s="230"/>
      <c r="I130" s="230"/>
      <c r="J130" s="230"/>
      <c r="K130" s="230"/>
      <c r="L130" s="230"/>
      <c r="M130" s="230"/>
      <c r="N130" s="230"/>
      <c r="O130" s="230"/>
      <c r="P130" s="233"/>
      <c r="Q130" s="230"/>
      <c r="R130" s="208"/>
      <c r="S130" s="239"/>
      <c r="T130" s="239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30"/>
      <c r="F131" s="230"/>
      <c r="G131" s="230"/>
      <c r="H131" s="230"/>
      <c r="I131" s="230"/>
      <c r="J131" s="230"/>
      <c r="K131" s="230"/>
      <c r="L131" s="230"/>
      <c r="M131" s="230"/>
      <c r="N131" s="230"/>
      <c r="O131" s="230"/>
      <c r="P131" s="233"/>
      <c r="Q131" s="230"/>
      <c r="R131" s="208"/>
      <c r="S131" s="239"/>
      <c r="T131" s="239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30"/>
      <c r="F132" s="230"/>
      <c r="G132" s="230"/>
      <c r="H132" s="230"/>
      <c r="I132" s="230"/>
      <c r="J132" s="230"/>
      <c r="K132" s="230"/>
      <c r="L132" s="230"/>
      <c r="M132" s="230"/>
      <c r="N132" s="230"/>
      <c r="O132" s="230"/>
      <c r="P132" s="233"/>
      <c r="Q132" s="230"/>
      <c r="R132" s="208"/>
      <c r="S132" s="239"/>
      <c r="T132" s="239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30"/>
      <c r="F133" s="230"/>
      <c r="G133" s="230"/>
      <c r="H133" s="230"/>
      <c r="I133" s="230"/>
      <c r="J133" s="230"/>
      <c r="K133" s="230"/>
      <c r="L133" s="230"/>
      <c r="M133" s="230"/>
      <c r="N133" s="230"/>
      <c r="O133" s="230"/>
      <c r="P133" s="233"/>
      <c r="Q133" s="230"/>
      <c r="R133" s="208"/>
      <c r="S133" s="239"/>
      <c r="T133" s="239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30"/>
      <c r="F134" s="230"/>
      <c r="G134" s="230"/>
      <c r="H134" s="230"/>
      <c r="I134" s="230"/>
      <c r="J134" s="230"/>
      <c r="K134" s="230"/>
      <c r="L134" s="230"/>
      <c r="M134" s="230"/>
      <c r="N134" s="230"/>
      <c r="O134" s="230"/>
      <c r="P134" s="233"/>
      <c r="Q134" s="230"/>
      <c r="R134" s="208"/>
      <c r="S134" s="239"/>
      <c r="T134" s="239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30"/>
      <c r="F135" s="230"/>
      <c r="G135" s="230"/>
      <c r="H135" s="230"/>
      <c r="I135" s="230"/>
      <c r="J135" s="230"/>
      <c r="K135" s="230"/>
      <c r="L135" s="230"/>
      <c r="M135" s="230"/>
      <c r="N135" s="230"/>
      <c r="O135" s="230"/>
      <c r="P135" s="233"/>
      <c r="Q135" s="230"/>
      <c r="R135" s="208"/>
      <c r="S135" s="239"/>
      <c r="T135" s="239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30"/>
      <c r="F136" s="230"/>
      <c r="G136" s="230"/>
      <c r="H136" s="230"/>
      <c r="I136" s="230"/>
      <c r="J136" s="230"/>
      <c r="K136" s="230"/>
      <c r="L136" s="230"/>
      <c r="M136" s="230"/>
      <c r="N136" s="230"/>
      <c r="O136" s="230"/>
      <c r="P136" s="233"/>
      <c r="Q136" s="230"/>
      <c r="R136" s="208"/>
      <c r="S136" s="239"/>
      <c r="T136" s="239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30"/>
      <c r="F137" s="230"/>
      <c r="G137" s="230"/>
      <c r="H137" s="230"/>
      <c r="I137" s="230"/>
      <c r="J137" s="230"/>
      <c r="K137" s="230"/>
      <c r="L137" s="230"/>
      <c r="M137" s="230"/>
      <c r="N137" s="230"/>
      <c r="O137" s="230"/>
      <c r="P137" s="233"/>
      <c r="Q137" s="230"/>
      <c r="R137" s="208"/>
      <c r="S137" s="239"/>
      <c r="T137" s="239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30"/>
      <c r="F138" s="230"/>
      <c r="G138" s="230"/>
      <c r="H138" s="230"/>
      <c r="I138" s="230"/>
      <c r="J138" s="230"/>
      <c r="K138" s="230"/>
      <c r="L138" s="230"/>
      <c r="M138" s="230"/>
      <c r="N138" s="230"/>
      <c r="O138" s="230"/>
      <c r="P138" s="233"/>
      <c r="Q138" s="230"/>
      <c r="R138" s="208"/>
      <c r="S138" s="239"/>
      <c r="T138" s="239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30"/>
      <c r="F139" s="230"/>
      <c r="G139" s="230"/>
      <c r="H139" s="230"/>
      <c r="I139" s="230"/>
      <c r="J139" s="230"/>
      <c r="K139" s="230"/>
      <c r="L139" s="230"/>
      <c r="M139" s="230"/>
      <c r="N139" s="230"/>
      <c r="O139" s="230"/>
      <c r="P139" s="233"/>
      <c r="Q139" s="230"/>
      <c r="R139" s="208"/>
      <c r="S139" s="239"/>
      <c r="T139" s="239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30"/>
      <c r="F140" s="230"/>
      <c r="G140" s="230"/>
      <c r="H140" s="230"/>
      <c r="I140" s="230"/>
      <c r="J140" s="230"/>
      <c r="K140" s="230"/>
      <c r="L140" s="230"/>
      <c r="M140" s="230"/>
      <c r="N140" s="230"/>
      <c r="O140" s="230"/>
      <c r="P140" s="233"/>
      <c r="Q140" s="230"/>
      <c r="R140" s="208"/>
      <c r="S140" s="239"/>
      <c r="T140" s="239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30"/>
      <c r="F141" s="230"/>
      <c r="G141" s="230"/>
      <c r="H141" s="230"/>
      <c r="I141" s="230"/>
      <c r="J141" s="230"/>
      <c r="K141" s="230"/>
      <c r="L141" s="230"/>
      <c r="M141" s="230"/>
      <c r="N141" s="230"/>
      <c r="O141" s="230"/>
      <c r="P141" s="233"/>
      <c r="Q141" s="230"/>
      <c r="R141" s="208"/>
      <c r="S141" s="239"/>
      <c r="T141" s="239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30"/>
      <c r="F142" s="230"/>
      <c r="G142" s="230"/>
      <c r="H142" s="230"/>
      <c r="I142" s="230"/>
      <c r="J142" s="230"/>
      <c r="K142" s="230"/>
      <c r="L142" s="230"/>
      <c r="M142" s="230"/>
      <c r="N142" s="230"/>
      <c r="O142" s="230"/>
      <c r="P142" s="233"/>
      <c r="Q142" s="230"/>
      <c r="R142" s="208"/>
      <c r="S142" s="239"/>
      <c r="T142" s="239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30"/>
      <c r="F143" s="230"/>
      <c r="G143" s="230"/>
      <c r="H143" s="230"/>
      <c r="I143" s="230"/>
      <c r="J143" s="230"/>
      <c r="K143" s="230"/>
      <c r="L143" s="230"/>
      <c r="M143" s="230"/>
      <c r="N143" s="230"/>
      <c r="O143" s="230"/>
      <c r="P143" s="233"/>
      <c r="Q143" s="230"/>
      <c r="R143" s="208"/>
      <c r="S143" s="239"/>
      <c r="T143" s="239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30"/>
      <c r="F144" s="230"/>
      <c r="G144" s="230"/>
      <c r="H144" s="230"/>
      <c r="I144" s="230"/>
      <c r="J144" s="230"/>
      <c r="K144" s="230"/>
      <c r="L144" s="230"/>
      <c r="M144" s="230"/>
      <c r="N144" s="230"/>
      <c r="O144" s="230"/>
      <c r="P144" s="233"/>
      <c r="Q144" s="230"/>
      <c r="R144" s="208"/>
      <c r="S144" s="239"/>
      <c r="T144" s="239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30"/>
      <c r="F145" s="230"/>
      <c r="G145" s="230"/>
      <c r="H145" s="230"/>
      <c r="I145" s="230"/>
      <c r="J145" s="230"/>
      <c r="K145" s="230"/>
      <c r="L145" s="230"/>
      <c r="M145" s="230"/>
      <c r="N145" s="230"/>
      <c r="O145" s="230"/>
      <c r="P145" s="233"/>
      <c r="Q145" s="230"/>
      <c r="R145" s="208"/>
      <c r="S145" s="239"/>
      <c r="T145" s="239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30"/>
      <c r="F146" s="230"/>
      <c r="G146" s="230"/>
      <c r="H146" s="230"/>
      <c r="I146" s="230"/>
      <c r="J146" s="230"/>
      <c r="K146" s="230"/>
      <c r="L146" s="230"/>
      <c r="M146" s="230"/>
      <c r="N146" s="230"/>
      <c r="O146" s="230"/>
      <c r="P146" s="233"/>
      <c r="Q146" s="230"/>
      <c r="R146" s="208"/>
      <c r="S146" s="239"/>
      <c r="T146" s="239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30"/>
      <c r="F147" s="230"/>
      <c r="G147" s="230"/>
      <c r="H147" s="230"/>
      <c r="I147" s="230"/>
      <c r="J147" s="230"/>
      <c r="K147" s="230"/>
      <c r="L147" s="230"/>
      <c r="M147" s="230"/>
      <c r="N147" s="230"/>
      <c r="O147" s="230"/>
      <c r="P147" s="233"/>
      <c r="Q147" s="230"/>
      <c r="R147" s="208"/>
      <c r="S147" s="239"/>
      <c r="T147" s="239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30"/>
      <c r="F148" s="230"/>
      <c r="G148" s="230"/>
      <c r="H148" s="230"/>
      <c r="I148" s="230"/>
      <c r="J148" s="230"/>
      <c r="K148" s="230"/>
      <c r="L148" s="230"/>
      <c r="M148" s="230"/>
      <c r="N148" s="230"/>
      <c r="O148" s="230"/>
      <c r="P148" s="233"/>
      <c r="Q148" s="230"/>
      <c r="R148" s="208"/>
      <c r="S148" s="239"/>
      <c r="T148" s="239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30"/>
      <c r="F149" s="230"/>
      <c r="G149" s="230"/>
      <c r="H149" s="230"/>
      <c r="I149" s="230"/>
      <c r="J149" s="230"/>
      <c r="K149" s="230"/>
      <c r="L149" s="230"/>
      <c r="M149" s="230"/>
      <c r="N149" s="230"/>
      <c r="O149" s="230"/>
      <c r="P149" s="233"/>
      <c r="Q149" s="230"/>
      <c r="R149" s="208"/>
      <c r="S149" s="239"/>
      <c r="T149" s="239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30"/>
      <c r="F150" s="230"/>
      <c r="G150" s="230"/>
      <c r="H150" s="230"/>
      <c r="I150" s="230"/>
      <c r="J150" s="230"/>
      <c r="K150" s="230"/>
      <c r="L150" s="230"/>
      <c r="M150" s="230"/>
      <c r="N150" s="230"/>
      <c r="O150" s="230"/>
      <c r="P150" s="233"/>
      <c r="Q150" s="230"/>
      <c r="R150" s="208"/>
      <c r="S150" s="239"/>
      <c r="T150" s="239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30"/>
      <c r="F151" s="230"/>
      <c r="G151" s="230"/>
      <c r="H151" s="230"/>
      <c r="I151" s="230"/>
      <c r="J151" s="230"/>
      <c r="K151" s="230"/>
      <c r="L151" s="230"/>
      <c r="M151" s="230"/>
      <c r="N151" s="230"/>
      <c r="O151" s="230"/>
      <c r="P151" s="233"/>
      <c r="Q151" s="230"/>
      <c r="R151" s="208"/>
      <c r="S151" s="239"/>
      <c r="T151" s="239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30"/>
      <c r="F152" s="230"/>
      <c r="G152" s="230"/>
      <c r="H152" s="230"/>
      <c r="I152" s="230"/>
      <c r="J152" s="230"/>
      <c r="K152" s="230"/>
      <c r="L152" s="230"/>
      <c r="M152" s="230"/>
      <c r="N152" s="230"/>
      <c r="O152" s="230"/>
      <c r="P152" s="233"/>
      <c r="Q152" s="230"/>
      <c r="R152" s="208"/>
      <c r="S152" s="239"/>
      <c r="T152" s="239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30"/>
      <c r="F153" s="230"/>
      <c r="G153" s="230"/>
      <c r="H153" s="230"/>
      <c r="I153" s="230"/>
      <c r="J153" s="230"/>
      <c r="K153" s="230"/>
      <c r="L153" s="230"/>
      <c r="M153" s="230"/>
      <c r="N153" s="230"/>
      <c r="O153" s="230"/>
      <c r="P153" s="233"/>
      <c r="Q153" s="230"/>
      <c r="R153" s="208"/>
      <c r="S153" s="239"/>
      <c r="T153" s="239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30"/>
      <c r="F154" s="230"/>
      <c r="G154" s="230"/>
      <c r="H154" s="230"/>
      <c r="I154" s="230"/>
      <c r="J154" s="230"/>
      <c r="K154" s="230"/>
      <c r="L154" s="230"/>
      <c r="M154" s="230"/>
      <c r="N154" s="230"/>
      <c r="O154" s="230"/>
      <c r="P154" s="233"/>
      <c r="Q154" s="230"/>
      <c r="R154" s="208"/>
      <c r="S154" s="239"/>
      <c r="T154" s="239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30"/>
      <c r="F155" s="230"/>
      <c r="G155" s="230"/>
      <c r="H155" s="230"/>
      <c r="I155" s="230"/>
      <c r="J155" s="230"/>
      <c r="K155" s="230"/>
      <c r="L155" s="230"/>
      <c r="M155" s="230"/>
      <c r="N155" s="230"/>
      <c r="O155" s="230"/>
      <c r="P155" s="233"/>
      <c r="Q155" s="230"/>
      <c r="R155" s="208"/>
      <c r="S155" s="239"/>
      <c r="T155" s="239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30"/>
      <c r="F156" s="230"/>
      <c r="G156" s="230"/>
      <c r="H156" s="230"/>
      <c r="I156" s="230"/>
      <c r="J156" s="230"/>
      <c r="K156" s="230"/>
      <c r="L156" s="230"/>
      <c r="M156" s="230"/>
      <c r="N156" s="230"/>
      <c r="O156" s="230"/>
      <c r="P156" s="233"/>
      <c r="Q156" s="230"/>
      <c r="R156" s="208"/>
      <c r="S156" s="239"/>
      <c r="T156" s="239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30"/>
      <c r="F157" s="230"/>
      <c r="G157" s="230"/>
      <c r="H157" s="230"/>
      <c r="I157" s="230"/>
      <c r="J157" s="230"/>
      <c r="K157" s="230"/>
      <c r="L157" s="230"/>
      <c r="M157" s="230"/>
      <c r="N157" s="230"/>
      <c r="O157" s="230"/>
      <c r="P157" s="233"/>
      <c r="Q157" s="230"/>
      <c r="R157" s="208"/>
      <c r="S157" s="239"/>
      <c r="T157" s="239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30"/>
      <c r="F158" s="230"/>
      <c r="G158" s="230"/>
      <c r="H158" s="230"/>
      <c r="I158" s="230"/>
      <c r="J158" s="230"/>
      <c r="K158" s="230"/>
      <c r="L158" s="230"/>
      <c r="M158" s="230"/>
      <c r="N158" s="230"/>
      <c r="O158" s="230"/>
      <c r="P158" s="233"/>
      <c r="Q158" s="230"/>
      <c r="R158" s="208"/>
      <c r="S158" s="239"/>
      <c r="T158" s="239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30"/>
      <c r="F159" s="230"/>
      <c r="G159" s="230"/>
      <c r="H159" s="230"/>
      <c r="I159" s="230"/>
      <c r="J159" s="230"/>
      <c r="K159" s="230"/>
      <c r="L159" s="230"/>
      <c r="M159" s="230"/>
      <c r="N159" s="230"/>
      <c r="O159" s="230"/>
      <c r="P159" s="233"/>
      <c r="Q159" s="230"/>
      <c r="R159" s="208"/>
      <c r="S159" s="239"/>
      <c r="T159" s="239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30"/>
      <c r="F160" s="230"/>
      <c r="G160" s="230"/>
      <c r="H160" s="230"/>
      <c r="I160" s="230"/>
      <c r="J160" s="230"/>
      <c r="K160" s="230"/>
      <c r="L160" s="230"/>
      <c r="M160" s="230"/>
      <c r="N160" s="230"/>
      <c r="O160" s="230"/>
      <c r="P160" s="233"/>
      <c r="Q160" s="230"/>
      <c r="R160" s="208"/>
      <c r="S160" s="239"/>
      <c r="T160" s="239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30"/>
      <c r="F161" s="230"/>
      <c r="G161" s="230"/>
      <c r="H161" s="230"/>
      <c r="I161" s="230"/>
      <c r="J161" s="230"/>
      <c r="K161" s="230"/>
      <c r="L161" s="230"/>
      <c r="M161" s="230"/>
      <c r="N161" s="230"/>
      <c r="O161" s="230"/>
      <c r="P161" s="233"/>
      <c r="Q161" s="230"/>
      <c r="R161" s="208"/>
      <c r="S161" s="239"/>
      <c r="T161" s="239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30"/>
      <c r="F162" s="230"/>
      <c r="G162" s="230"/>
      <c r="H162" s="230"/>
      <c r="I162" s="230"/>
      <c r="J162" s="230"/>
      <c r="K162" s="230"/>
      <c r="L162" s="230"/>
      <c r="M162" s="230"/>
      <c r="N162" s="230"/>
      <c r="O162" s="230"/>
      <c r="P162" s="233"/>
      <c r="Q162" s="230"/>
      <c r="R162" s="208"/>
      <c r="S162" s="239"/>
      <c r="T162" s="239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30"/>
      <c r="F163" s="230"/>
      <c r="G163" s="230"/>
      <c r="H163" s="230"/>
      <c r="I163" s="230"/>
      <c r="J163" s="230"/>
      <c r="K163" s="230"/>
      <c r="L163" s="230"/>
      <c r="M163" s="230"/>
      <c r="N163" s="230"/>
      <c r="O163" s="230"/>
      <c r="P163" s="233"/>
      <c r="Q163" s="230"/>
      <c r="R163" s="208"/>
      <c r="S163" s="239"/>
      <c r="T163" s="239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30"/>
      <c r="F164" s="230"/>
      <c r="G164" s="230"/>
      <c r="H164" s="230"/>
      <c r="I164" s="230"/>
      <c r="J164" s="230"/>
      <c r="K164" s="230"/>
      <c r="L164" s="230"/>
      <c r="M164" s="230"/>
      <c r="N164" s="230"/>
      <c r="O164" s="230"/>
      <c r="P164" s="233"/>
      <c r="Q164" s="230"/>
      <c r="R164" s="208"/>
      <c r="S164" s="239"/>
      <c r="T164" s="239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30"/>
      <c r="F165" s="230"/>
      <c r="G165" s="230"/>
      <c r="H165" s="230"/>
      <c r="I165" s="230"/>
      <c r="J165" s="230"/>
      <c r="K165" s="230"/>
      <c r="L165" s="230"/>
      <c r="M165" s="230"/>
      <c r="N165" s="230"/>
      <c r="O165" s="230"/>
      <c r="P165" s="233"/>
      <c r="Q165" s="230"/>
      <c r="R165" s="208"/>
      <c r="S165" s="239"/>
      <c r="T165" s="239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30"/>
      <c r="F166" s="230"/>
      <c r="G166" s="230"/>
      <c r="H166" s="230"/>
      <c r="I166" s="230"/>
      <c r="J166" s="230"/>
      <c r="K166" s="230"/>
      <c r="L166" s="230"/>
      <c r="M166" s="230"/>
      <c r="N166" s="230"/>
      <c r="O166" s="230"/>
      <c r="P166" s="233"/>
      <c r="Q166" s="230"/>
      <c r="R166" s="208"/>
      <c r="S166" s="239"/>
      <c r="T166" s="239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30"/>
      <c r="F167" s="230"/>
      <c r="G167" s="230"/>
      <c r="H167" s="230"/>
      <c r="I167" s="230"/>
      <c r="J167" s="230"/>
      <c r="K167" s="230"/>
      <c r="L167" s="230"/>
      <c r="M167" s="230"/>
      <c r="N167" s="230"/>
      <c r="O167" s="230"/>
      <c r="P167" s="233"/>
      <c r="Q167" s="230"/>
      <c r="R167" s="208"/>
      <c r="S167" s="239"/>
      <c r="T167" s="239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30"/>
      <c r="F168" s="230"/>
      <c r="G168" s="230"/>
      <c r="H168" s="230"/>
      <c r="I168" s="230"/>
      <c r="J168" s="230"/>
      <c r="K168" s="230"/>
      <c r="L168" s="230"/>
      <c r="M168" s="230"/>
      <c r="N168" s="230"/>
      <c r="O168" s="230"/>
      <c r="P168" s="233"/>
      <c r="Q168" s="230"/>
      <c r="R168" s="208"/>
      <c r="S168" s="239"/>
      <c r="T168" s="239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30"/>
      <c r="F169" s="230"/>
      <c r="G169" s="230"/>
      <c r="H169" s="230"/>
      <c r="I169" s="230"/>
      <c r="J169" s="230"/>
      <c r="K169" s="230"/>
      <c r="L169" s="230"/>
      <c r="M169" s="230"/>
      <c r="N169" s="230"/>
      <c r="O169" s="230"/>
      <c r="P169" s="233"/>
      <c r="Q169" s="230"/>
      <c r="R169" s="208"/>
      <c r="S169" s="239"/>
      <c r="T169" s="239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30"/>
      <c r="F170" s="230"/>
      <c r="G170" s="230"/>
      <c r="H170" s="230"/>
      <c r="I170" s="230"/>
      <c r="J170" s="230"/>
      <c r="K170" s="230"/>
      <c r="L170" s="230"/>
      <c r="M170" s="230"/>
      <c r="N170" s="230"/>
      <c r="O170" s="230"/>
      <c r="P170" s="233"/>
      <c r="Q170" s="230"/>
      <c r="R170" s="208"/>
      <c r="S170" s="239"/>
      <c r="T170" s="239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30"/>
      <c r="F171" s="230"/>
      <c r="G171" s="230"/>
      <c r="H171" s="230"/>
      <c r="I171" s="230"/>
      <c r="J171" s="230"/>
      <c r="K171" s="230"/>
      <c r="L171" s="230"/>
      <c r="M171" s="230"/>
      <c r="N171" s="230"/>
      <c r="O171" s="230"/>
      <c r="P171" s="233"/>
      <c r="Q171" s="230"/>
      <c r="R171" s="208"/>
      <c r="S171" s="239"/>
      <c r="T171" s="239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30"/>
      <c r="F172" s="230"/>
      <c r="G172" s="230"/>
      <c r="H172" s="230"/>
      <c r="I172" s="230"/>
      <c r="J172" s="230"/>
      <c r="K172" s="230"/>
      <c r="L172" s="230"/>
      <c r="M172" s="230"/>
      <c r="N172" s="230"/>
      <c r="O172" s="230"/>
      <c r="P172" s="233"/>
      <c r="Q172" s="230"/>
      <c r="R172" s="208"/>
      <c r="S172" s="239"/>
      <c r="T172" s="239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30"/>
      <c r="F173" s="230"/>
      <c r="G173" s="230"/>
      <c r="H173" s="230"/>
      <c r="I173" s="230"/>
      <c r="J173" s="230"/>
      <c r="K173" s="230"/>
      <c r="L173" s="230"/>
      <c r="M173" s="230"/>
      <c r="N173" s="230"/>
      <c r="O173" s="230"/>
      <c r="P173" s="233"/>
      <c r="Q173" s="230"/>
      <c r="R173" s="208"/>
      <c r="S173" s="239"/>
      <c r="T173" s="239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30"/>
      <c r="F174" s="230"/>
      <c r="G174" s="230"/>
      <c r="H174" s="230"/>
      <c r="I174" s="230"/>
      <c r="J174" s="230"/>
      <c r="K174" s="230"/>
      <c r="L174" s="230"/>
      <c r="M174" s="230"/>
      <c r="N174" s="230"/>
      <c r="O174" s="230"/>
      <c r="P174" s="233"/>
      <c r="Q174" s="230"/>
      <c r="R174" s="208"/>
      <c r="S174" s="239"/>
      <c r="T174" s="239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30"/>
      <c r="F175" s="230"/>
      <c r="G175" s="230"/>
      <c r="H175" s="230"/>
      <c r="I175" s="230"/>
      <c r="J175" s="230"/>
      <c r="K175" s="230"/>
      <c r="L175" s="230"/>
      <c r="M175" s="230"/>
      <c r="N175" s="230"/>
      <c r="O175" s="230"/>
      <c r="P175" s="233"/>
      <c r="Q175" s="230"/>
      <c r="R175" s="208"/>
      <c r="S175" s="239"/>
      <c r="T175" s="239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30"/>
      <c r="F176" s="230"/>
      <c r="G176" s="230"/>
      <c r="H176" s="230"/>
      <c r="I176" s="230"/>
      <c r="J176" s="230"/>
      <c r="K176" s="230"/>
      <c r="L176" s="230"/>
      <c r="M176" s="230"/>
      <c r="N176" s="230"/>
      <c r="O176" s="230"/>
      <c r="P176" s="233"/>
      <c r="Q176" s="230"/>
      <c r="R176" s="208"/>
      <c r="S176" s="239"/>
      <c r="T176" s="239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30"/>
      <c r="F177" s="230"/>
      <c r="G177" s="230"/>
      <c r="H177" s="230"/>
      <c r="I177" s="230"/>
      <c r="J177" s="230"/>
      <c r="K177" s="230"/>
      <c r="L177" s="230"/>
      <c r="M177" s="230"/>
      <c r="N177" s="230"/>
      <c r="O177" s="230"/>
      <c r="P177" s="233"/>
      <c r="Q177" s="230"/>
      <c r="R177" s="208"/>
      <c r="S177" s="239"/>
      <c r="T177" s="239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30"/>
      <c r="F178" s="230"/>
      <c r="G178" s="230"/>
      <c r="H178" s="230"/>
      <c r="I178" s="230"/>
      <c r="J178" s="230"/>
      <c r="K178" s="230"/>
      <c r="L178" s="230"/>
      <c r="M178" s="230"/>
      <c r="N178" s="230"/>
      <c r="O178" s="230"/>
      <c r="P178" s="233"/>
      <c r="Q178" s="230"/>
      <c r="R178" s="208"/>
      <c r="S178" s="239"/>
      <c r="T178" s="239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30"/>
      <c r="F179" s="230"/>
      <c r="G179" s="230"/>
      <c r="H179" s="230"/>
      <c r="I179" s="230"/>
      <c r="J179" s="230"/>
      <c r="K179" s="230"/>
      <c r="L179" s="230"/>
      <c r="M179" s="230"/>
      <c r="N179" s="230"/>
      <c r="O179" s="230"/>
      <c r="P179" s="233"/>
      <c r="Q179" s="230"/>
      <c r="R179" s="208"/>
      <c r="S179" s="239"/>
      <c r="T179" s="239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30"/>
      <c r="F180" s="230"/>
      <c r="G180" s="230"/>
      <c r="H180" s="230"/>
      <c r="I180" s="230"/>
      <c r="J180" s="230"/>
      <c r="K180" s="230"/>
      <c r="L180" s="230"/>
      <c r="M180" s="230"/>
      <c r="N180" s="230"/>
      <c r="O180" s="230"/>
      <c r="P180" s="233"/>
      <c r="Q180" s="230"/>
      <c r="R180" s="208"/>
      <c r="S180" s="239"/>
      <c r="T180" s="239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30"/>
      <c r="F181" s="230"/>
      <c r="G181" s="230"/>
      <c r="H181" s="230"/>
      <c r="I181" s="230"/>
      <c r="J181" s="230"/>
      <c r="K181" s="230"/>
      <c r="L181" s="230"/>
      <c r="M181" s="230"/>
      <c r="N181" s="230"/>
      <c r="O181" s="230"/>
      <c r="P181" s="233"/>
      <c r="Q181" s="230"/>
      <c r="R181" s="208"/>
      <c r="S181" s="239"/>
      <c r="T181" s="239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30"/>
      <c r="F182" s="230"/>
      <c r="G182" s="230"/>
      <c r="H182" s="230"/>
      <c r="I182" s="230"/>
      <c r="J182" s="230"/>
      <c r="K182" s="230"/>
      <c r="L182" s="230"/>
      <c r="M182" s="230"/>
      <c r="N182" s="230"/>
      <c r="O182" s="230"/>
      <c r="P182" s="233"/>
      <c r="Q182" s="230"/>
      <c r="R182" s="208"/>
      <c r="S182" s="239"/>
      <c r="T182" s="239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30"/>
      <c r="F183" s="230"/>
      <c r="G183" s="230"/>
      <c r="H183" s="230"/>
      <c r="I183" s="230"/>
      <c r="J183" s="230"/>
      <c r="K183" s="230"/>
      <c r="L183" s="230"/>
      <c r="M183" s="230"/>
      <c r="N183" s="230"/>
      <c r="O183" s="230"/>
      <c r="P183" s="233"/>
      <c r="Q183" s="230"/>
      <c r="R183" s="208"/>
      <c r="S183" s="239"/>
      <c r="T183" s="239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30"/>
      <c r="F184" s="230"/>
      <c r="G184" s="230"/>
      <c r="H184" s="230"/>
      <c r="I184" s="230"/>
      <c r="J184" s="230"/>
      <c r="K184" s="230"/>
      <c r="L184" s="230"/>
      <c r="M184" s="230"/>
      <c r="N184" s="230"/>
      <c r="O184" s="230"/>
      <c r="P184" s="233"/>
      <c r="Q184" s="230"/>
      <c r="R184" s="208"/>
      <c r="S184" s="239"/>
      <c r="T184" s="239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30"/>
      <c r="F185" s="230"/>
      <c r="G185" s="230"/>
      <c r="H185" s="230"/>
      <c r="I185" s="230"/>
      <c r="J185" s="230"/>
      <c r="K185" s="230"/>
      <c r="L185" s="230"/>
      <c r="M185" s="230"/>
      <c r="N185" s="230"/>
      <c r="O185" s="230"/>
      <c r="P185" s="233"/>
      <c r="Q185" s="230"/>
      <c r="R185" s="208"/>
      <c r="S185" s="239"/>
      <c r="T185" s="239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30"/>
      <c r="F186" s="230"/>
      <c r="G186" s="230"/>
      <c r="H186" s="230"/>
      <c r="I186" s="230"/>
      <c r="J186" s="230"/>
      <c r="K186" s="230"/>
      <c r="L186" s="230"/>
      <c r="M186" s="230"/>
      <c r="N186" s="230"/>
      <c r="O186" s="230"/>
      <c r="P186" s="233"/>
      <c r="Q186" s="230"/>
      <c r="R186" s="208"/>
      <c r="S186" s="239"/>
      <c r="T186" s="239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30"/>
      <c r="F187" s="230"/>
      <c r="G187" s="230"/>
      <c r="H187" s="230"/>
      <c r="I187" s="230"/>
      <c r="J187" s="230"/>
      <c r="K187" s="230"/>
      <c r="L187" s="230"/>
      <c r="M187" s="230"/>
      <c r="N187" s="230"/>
      <c r="O187" s="230"/>
      <c r="P187" s="233"/>
      <c r="Q187" s="230"/>
      <c r="R187" s="208"/>
      <c r="S187" s="239"/>
      <c r="T187" s="239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30"/>
      <c r="F188" s="230"/>
      <c r="G188" s="230"/>
      <c r="H188" s="230"/>
      <c r="I188" s="230"/>
      <c r="J188" s="230"/>
      <c r="K188" s="230"/>
      <c r="L188" s="230"/>
      <c r="M188" s="230"/>
      <c r="N188" s="230"/>
      <c r="O188" s="230"/>
      <c r="P188" s="233"/>
      <c r="Q188" s="230"/>
      <c r="R188" s="208"/>
      <c r="S188" s="239"/>
      <c r="T188" s="239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30"/>
      <c r="F189" s="230"/>
      <c r="G189" s="230"/>
      <c r="H189" s="230"/>
      <c r="I189" s="230"/>
      <c r="J189" s="230"/>
      <c r="K189" s="230"/>
      <c r="L189" s="230"/>
      <c r="M189" s="230"/>
      <c r="N189" s="230"/>
      <c r="O189" s="230"/>
      <c r="P189" s="233"/>
      <c r="Q189" s="230"/>
      <c r="R189" s="208"/>
      <c r="S189" s="239"/>
      <c r="T189" s="239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30"/>
      <c r="F190" s="230"/>
      <c r="G190" s="230"/>
      <c r="H190" s="230"/>
      <c r="I190" s="230"/>
      <c r="J190" s="230"/>
      <c r="K190" s="230"/>
      <c r="L190" s="230"/>
      <c r="M190" s="230"/>
      <c r="N190" s="230"/>
      <c r="O190" s="230"/>
      <c r="P190" s="233"/>
      <c r="Q190" s="230"/>
      <c r="R190" s="208"/>
      <c r="S190" s="239"/>
      <c r="T190" s="239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30"/>
      <c r="F191" s="230"/>
      <c r="G191" s="230"/>
      <c r="H191" s="230"/>
      <c r="I191" s="230"/>
      <c r="J191" s="230"/>
      <c r="K191" s="230"/>
      <c r="L191" s="230"/>
      <c r="M191" s="230"/>
      <c r="N191" s="230"/>
      <c r="O191" s="230"/>
      <c r="P191" s="233"/>
      <c r="Q191" s="230"/>
      <c r="R191" s="208"/>
      <c r="S191" s="239"/>
      <c r="T191" s="239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30"/>
      <c r="F192" s="230"/>
      <c r="G192" s="230"/>
      <c r="H192" s="230"/>
      <c r="I192" s="230"/>
      <c r="J192" s="230"/>
      <c r="K192" s="230"/>
      <c r="L192" s="230"/>
      <c r="M192" s="230"/>
      <c r="N192" s="230"/>
      <c r="O192" s="230"/>
      <c r="P192" s="233"/>
      <c r="Q192" s="230"/>
      <c r="R192" s="208"/>
      <c r="S192" s="239"/>
      <c r="T192" s="239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30"/>
      <c r="F193" s="230"/>
      <c r="G193" s="230"/>
      <c r="H193" s="230"/>
      <c r="I193" s="230"/>
      <c r="J193" s="230"/>
      <c r="K193" s="230"/>
      <c r="L193" s="230"/>
      <c r="M193" s="230"/>
      <c r="N193" s="230"/>
      <c r="O193" s="230"/>
      <c r="P193" s="233"/>
      <c r="Q193" s="230"/>
      <c r="R193" s="208"/>
      <c r="S193" s="239"/>
      <c r="T193" s="239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30"/>
      <c r="F194" s="230"/>
      <c r="G194" s="230"/>
      <c r="H194" s="230"/>
      <c r="I194" s="230"/>
      <c r="J194" s="230"/>
      <c r="K194" s="230"/>
      <c r="L194" s="230"/>
      <c r="M194" s="230"/>
      <c r="N194" s="230"/>
      <c r="O194" s="230"/>
      <c r="P194" s="233"/>
      <c r="Q194" s="230"/>
      <c r="R194" s="208"/>
      <c r="S194" s="239"/>
      <c r="T194" s="239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30"/>
      <c r="F195" s="230"/>
      <c r="G195" s="230"/>
      <c r="H195" s="230"/>
      <c r="I195" s="230"/>
      <c r="J195" s="230"/>
      <c r="K195" s="230"/>
      <c r="L195" s="230"/>
      <c r="M195" s="230"/>
      <c r="N195" s="230"/>
      <c r="O195" s="230"/>
      <c r="P195" s="233"/>
      <c r="Q195" s="230"/>
      <c r="R195" s="208"/>
      <c r="S195" s="239"/>
      <c r="T195" s="239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30"/>
      <c r="F196" s="230"/>
      <c r="G196" s="230"/>
      <c r="H196" s="230"/>
      <c r="I196" s="230"/>
      <c r="J196" s="230"/>
      <c r="K196" s="230"/>
      <c r="L196" s="230"/>
      <c r="M196" s="230"/>
      <c r="N196" s="230"/>
      <c r="O196" s="230"/>
      <c r="P196" s="233"/>
      <c r="Q196" s="230"/>
      <c r="R196" s="208"/>
      <c r="S196" s="239"/>
      <c r="T196" s="239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30"/>
      <c r="F197" s="230"/>
      <c r="G197" s="230"/>
      <c r="H197" s="230"/>
      <c r="I197" s="230"/>
      <c r="J197" s="230"/>
      <c r="K197" s="230"/>
      <c r="L197" s="230"/>
      <c r="M197" s="230"/>
      <c r="N197" s="230"/>
      <c r="O197" s="230"/>
      <c r="P197" s="233"/>
      <c r="Q197" s="230"/>
      <c r="R197" s="208"/>
      <c r="S197" s="239"/>
      <c r="T197" s="239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30"/>
      <c r="F198" s="230"/>
      <c r="G198" s="230"/>
      <c r="H198" s="230"/>
      <c r="I198" s="230"/>
      <c r="J198" s="230"/>
      <c r="K198" s="230"/>
      <c r="L198" s="230"/>
      <c r="M198" s="230"/>
      <c r="N198" s="230"/>
      <c r="O198" s="230"/>
      <c r="P198" s="233"/>
      <c r="Q198" s="230"/>
      <c r="R198" s="208"/>
      <c r="S198" s="239"/>
      <c r="T198" s="239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30"/>
      <c r="F199" s="230"/>
      <c r="G199" s="230"/>
      <c r="H199" s="230"/>
      <c r="I199" s="230"/>
      <c r="J199" s="230"/>
      <c r="K199" s="230"/>
      <c r="L199" s="230"/>
      <c r="M199" s="230"/>
      <c r="N199" s="230"/>
      <c r="O199" s="230"/>
      <c r="P199" s="233"/>
      <c r="Q199" s="230"/>
      <c r="R199" s="208"/>
      <c r="S199" s="239"/>
      <c r="T199" s="239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30"/>
      <c r="F200" s="230"/>
      <c r="G200" s="230"/>
      <c r="H200" s="230"/>
      <c r="I200" s="230"/>
      <c r="J200" s="230"/>
      <c r="K200" s="230"/>
      <c r="L200" s="230"/>
      <c r="M200" s="230"/>
      <c r="N200" s="230"/>
      <c r="O200" s="230"/>
      <c r="P200" s="233"/>
      <c r="Q200" s="230"/>
      <c r="R200" s="208"/>
      <c r="S200" s="239"/>
      <c r="T200" s="239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30"/>
      <c r="F201" s="230"/>
      <c r="G201" s="230"/>
      <c r="H201" s="230"/>
      <c r="I201" s="230"/>
      <c r="J201" s="230"/>
      <c r="K201" s="230"/>
      <c r="L201" s="230"/>
      <c r="M201" s="230"/>
      <c r="N201" s="230"/>
      <c r="O201" s="230"/>
      <c r="P201" s="233"/>
      <c r="Q201" s="230"/>
      <c r="R201" s="208"/>
      <c r="S201" s="239"/>
      <c r="T201" s="239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30"/>
      <c r="F202" s="230"/>
      <c r="G202" s="230"/>
      <c r="H202" s="230"/>
      <c r="I202" s="230"/>
      <c r="J202" s="230"/>
      <c r="K202" s="230"/>
      <c r="L202" s="230"/>
      <c r="M202" s="230"/>
      <c r="N202" s="230"/>
      <c r="O202" s="230"/>
      <c r="P202" s="233"/>
      <c r="Q202" s="230"/>
      <c r="R202" s="208"/>
      <c r="S202" s="239"/>
      <c r="T202" s="239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30"/>
      <c r="F203" s="230"/>
      <c r="G203" s="230"/>
      <c r="H203" s="230"/>
      <c r="I203" s="230"/>
      <c r="J203" s="230"/>
      <c r="K203" s="230"/>
      <c r="L203" s="230"/>
      <c r="M203" s="230"/>
      <c r="N203" s="230"/>
      <c r="O203" s="230"/>
      <c r="P203" s="233"/>
      <c r="Q203" s="230"/>
      <c r="R203" s="208"/>
      <c r="S203" s="239"/>
      <c r="T203" s="239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30"/>
      <c r="F204" s="230"/>
      <c r="G204" s="230"/>
      <c r="H204" s="230"/>
      <c r="I204" s="230"/>
      <c r="J204" s="230"/>
      <c r="K204" s="230"/>
      <c r="L204" s="230"/>
      <c r="M204" s="230"/>
      <c r="N204" s="230"/>
      <c r="O204" s="230"/>
      <c r="P204" s="233"/>
      <c r="Q204" s="230"/>
      <c r="R204" s="208"/>
      <c r="S204" s="239"/>
      <c r="T204" s="239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30"/>
      <c r="F205" s="230"/>
      <c r="G205" s="230"/>
      <c r="H205" s="230"/>
      <c r="I205" s="230"/>
      <c r="J205" s="230"/>
      <c r="K205" s="230"/>
      <c r="L205" s="230"/>
      <c r="M205" s="230"/>
      <c r="N205" s="230"/>
      <c r="O205" s="230"/>
      <c r="P205" s="233"/>
      <c r="Q205" s="230"/>
      <c r="R205" s="208"/>
      <c r="S205" s="239"/>
      <c r="T205" s="239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30"/>
      <c r="F206" s="230"/>
      <c r="G206" s="230"/>
      <c r="H206" s="230"/>
      <c r="I206" s="230"/>
      <c r="J206" s="230"/>
      <c r="K206" s="230"/>
      <c r="L206" s="230"/>
      <c r="M206" s="230"/>
      <c r="N206" s="230"/>
      <c r="O206" s="230"/>
      <c r="P206" s="233"/>
      <c r="Q206" s="230"/>
      <c r="R206" s="208"/>
      <c r="S206" s="239"/>
      <c r="T206" s="239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30"/>
      <c r="F207" s="230"/>
      <c r="G207" s="230"/>
      <c r="H207" s="230"/>
      <c r="I207" s="230"/>
      <c r="J207" s="230"/>
      <c r="K207" s="230"/>
      <c r="L207" s="230"/>
      <c r="M207" s="230"/>
      <c r="N207" s="230"/>
      <c r="O207" s="230"/>
      <c r="P207" s="233"/>
      <c r="Q207" s="230"/>
      <c r="R207" s="208"/>
      <c r="S207" s="239"/>
      <c r="T207" s="239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30"/>
      <c r="F208" s="230"/>
      <c r="G208" s="230"/>
      <c r="H208" s="230"/>
      <c r="I208" s="230"/>
      <c r="J208" s="230"/>
      <c r="K208" s="230"/>
      <c r="L208" s="230"/>
      <c r="M208" s="230"/>
      <c r="N208" s="230"/>
      <c r="O208" s="230"/>
      <c r="P208" s="233"/>
      <c r="Q208" s="230"/>
      <c r="R208" s="208"/>
      <c r="S208" s="239"/>
      <c r="T208" s="239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30"/>
      <c r="F209" s="230"/>
      <c r="G209" s="230"/>
      <c r="H209" s="230"/>
      <c r="I209" s="230"/>
      <c r="J209" s="230"/>
      <c r="K209" s="230"/>
      <c r="L209" s="230"/>
      <c r="M209" s="230"/>
      <c r="N209" s="230"/>
      <c r="O209" s="230"/>
      <c r="P209" s="233"/>
      <c r="Q209" s="230"/>
      <c r="R209" s="208"/>
      <c r="S209" s="239"/>
      <c r="T209" s="239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30"/>
      <c r="F210" s="230"/>
      <c r="G210" s="230"/>
      <c r="H210" s="230"/>
      <c r="I210" s="230"/>
      <c r="J210" s="230"/>
      <c r="K210" s="230"/>
      <c r="L210" s="230"/>
      <c r="M210" s="230"/>
      <c r="N210" s="230"/>
      <c r="O210" s="230"/>
      <c r="P210" s="233"/>
      <c r="Q210" s="230"/>
      <c r="R210" s="208"/>
      <c r="S210" s="239"/>
      <c r="T210" s="239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30"/>
      <c r="F211" s="230"/>
      <c r="G211" s="230"/>
      <c r="H211" s="230"/>
      <c r="I211" s="230"/>
      <c r="J211" s="230"/>
      <c r="K211" s="230"/>
      <c r="L211" s="230"/>
      <c r="M211" s="230"/>
      <c r="N211" s="230"/>
      <c r="O211" s="230"/>
      <c r="P211" s="233"/>
      <c r="Q211" s="230"/>
      <c r="R211" s="208"/>
      <c r="S211" s="239"/>
      <c r="T211" s="239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30"/>
      <c r="F212" s="230"/>
      <c r="G212" s="230"/>
      <c r="H212" s="230"/>
      <c r="I212" s="230"/>
      <c r="J212" s="230"/>
      <c r="K212" s="230"/>
      <c r="L212" s="230"/>
      <c r="M212" s="230"/>
      <c r="N212" s="230"/>
      <c r="O212" s="230"/>
      <c r="P212" s="233"/>
      <c r="Q212" s="230"/>
      <c r="R212" s="208"/>
      <c r="S212" s="239"/>
      <c r="T212" s="239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30"/>
      <c r="F213" s="230"/>
      <c r="G213" s="230"/>
      <c r="H213" s="230"/>
      <c r="I213" s="230"/>
      <c r="J213" s="230"/>
      <c r="K213" s="230"/>
      <c r="L213" s="230"/>
      <c r="M213" s="230"/>
      <c r="N213" s="230"/>
      <c r="O213" s="230"/>
      <c r="P213" s="233"/>
      <c r="Q213" s="230"/>
      <c r="R213" s="208"/>
      <c r="S213" s="239"/>
      <c r="T213" s="239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30"/>
      <c r="F214" s="230"/>
      <c r="G214" s="230"/>
      <c r="H214" s="230"/>
      <c r="I214" s="230"/>
      <c r="J214" s="230"/>
      <c r="K214" s="230"/>
      <c r="L214" s="230"/>
      <c r="M214" s="230"/>
      <c r="N214" s="230"/>
      <c r="O214" s="230"/>
      <c r="P214" s="233"/>
      <c r="Q214" s="230"/>
      <c r="R214" s="208"/>
      <c r="S214" s="239"/>
      <c r="T214" s="239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30"/>
      <c r="F215" s="230"/>
      <c r="G215" s="230"/>
      <c r="H215" s="230"/>
      <c r="I215" s="230"/>
      <c r="J215" s="230"/>
      <c r="K215" s="230"/>
      <c r="L215" s="230"/>
      <c r="M215" s="230"/>
      <c r="N215" s="230"/>
      <c r="O215" s="230"/>
      <c r="P215" s="233"/>
      <c r="Q215" s="230"/>
      <c r="R215" s="208"/>
      <c r="S215" s="239"/>
      <c r="T215" s="239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30"/>
      <c r="F216" s="230"/>
      <c r="G216" s="230"/>
      <c r="H216" s="230"/>
      <c r="I216" s="230"/>
      <c r="J216" s="230"/>
      <c r="K216" s="230"/>
      <c r="L216" s="230"/>
      <c r="M216" s="230"/>
      <c r="N216" s="230"/>
      <c r="O216" s="230"/>
      <c r="P216" s="233"/>
      <c r="Q216" s="230"/>
      <c r="R216" s="208"/>
      <c r="S216" s="239"/>
      <c r="T216" s="239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30"/>
      <c r="F217" s="230"/>
      <c r="G217" s="230"/>
      <c r="H217" s="230"/>
      <c r="I217" s="230"/>
      <c r="J217" s="230"/>
      <c r="K217" s="230"/>
      <c r="L217" s="230"/>
      <c r="M217" s="230"/>
      <c r="N217" s="230"/>
      <c r="O217" s="230"/>
      <c r="P217" s="233"/>
      <c r="Q217" s="230"/>
      <c r="R217" s="208"/>
      <c r="S217" s="239"/>
      <c r="T217" s="239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30"/>
      <c r="F218" s="230"/>
      <c r="G218" s="230"/>
      <c r="H218" s="230"/>
      <c r="I218" s="230"/>
      <c r="J218" s="230"/>
      <c r="K218" s="230"/>
      <c r="L218" s="230"/>
      <c r="M218" s="230"/>
      <c r="N218" s="230"/>
      <c r="O218" s="230"/>
      <c r="P218" s="233"/>
      <c r="Q218" s="230"/>
      <c r="R218" s="208"/>
      <c r="S218" s="239"/>
      <c r="T218" s="239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30"/>
      <c r="F219" s="230"/>
      <c r="G219" s="230"/>
      <c r="H219" s="230"/>
      <c r="I219" s="230"/>
      <c r="J219" s="230"/>
      <c r="K219" s="230"/>
      <c r="L219" s="230"/>
      <c r="M219" s="230"/>
      <c r="N219" s="230"/>
      <c r="O219" s="230"/>
      <c r="P219" s="233"/>
      <c r="Q219" s="230"/>
      <c r="R219" s="208"/>
      <c r="S219" s="239"/>
      <c r="T219" s="239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30"/>
      <c r="F220" s="230"/>
      <c r="G220" s="230"/>
      <c r="H220" s="230"/>
      <c r="I220" s="230"/>
      <c r="J220" s="230"/>
      <c r="K220" s="230"/>
      <c r="L220" s="230"/>
      <c r="M220" s="230"/>
      <c r="N220" s="230"/>
      <c r="O220" s="230"/>
      <c r="P220" s="233"/>
      <c r="Q220" s="230"/>
      <c r="R220" s="208"/>
      <c r="S220" s="239"/>
      <c r="T220" s="239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30"/>
      <c r="F221" s="230"/>
      <c r="G221" s="230"/>
      <c r="H221" s="230"/>
      <c r="I221" s="230"/>
      <c r="J221" s="230"/>
      <c r="K221" s="230"/>
      <c r="L221" s="230"/>
      <c r="M221" s="230"/>
      <c r="N221" s="230"/>
      <c r="O221" s="230"/>
      <c r="P221" s="233"/>
      <c r="Q221" s="230"/>
      <c r="R221" s="208"/>
      <c r="S221" s="239"/>
      <c r="T221" s="239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30"/>
      <c r="F222" s="230"/>
      <c r="G222" s="230"/>
      <c r="H222" s="230"/>
      <c r="I222" s="230"/>
      <c r="J222" s="230"/>
      <c r="K222" s="230"/>
      <c r="L222" s="230"/>
      <c r="M222" s="230"/>
      <c r="N222" s="230"/>
      <c r="O222" s="230"/>
      <c r="P222" s="233"/>
      <c r="Q222" s="230"/>
      <c r="R222" s="208"/>
      <c r="S222" s="239"/>
      <c r="T222" s="239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30"/>
      <c r="F223" s="230"/>
      <c r="G223" s="230"/>
      <c r="H223" s="230"/>
      <c r="I223" s="230"/>
      <c r="J223" s="230"/>
      <c r="K223" s="230"/>
      <c r="L223" s="230"/>
      <c r="M223" s="230"/>
      <c r="N223" s="230"/>
      <c r="O223" s="230"/>
      <c r="P223" s="233"/>
      <c r="Q223" s="230"/>
      <c r="R223" s="208"/>
      <c r="S223" s="239"/>
      <c r="T223" s="239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30"/>
      <c r="F224" s="230"/>
      <c r="G224" s="230"/>
      <c r="H224" s="230"/>
      <c r="I224" s="230"/>
      <c r="J224" s="230"/>
      <c r="K224" s="230"/>
      <c r="L224" s="230"/>
      <c r="M224" s="230"/>
      <c r="N224" s="230"/>
      <c r="O224" s="230"/>
      <c r="P224" s="233"/>
      <c r="Q224" s="230"/>
      <c r="R224" s="208"/>
      <c r="S224" s="239"/>
      <c r="T224" s="239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30"/>
      <c r="F225" s="230"/>
      <c r="G225" s="230"/>
      <c r="H225" s="230"/>
      <c r="I225" s="230"/>
      <c r="J225" s="230"/>
      <c r="K225" s="230"/>
      <c r="L225" s="230"/>
      <c r="M225" s="230"/>
      <c r="N225" s="230"/>
      <c r="O225" s="230"/>
      <c r="P225" s="233"/>
      <c r="Q225" s="230"/>
      <c r="R225" s="208"/>
      <c r="S225" s="239"/>
      <c r="T225" s="239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30"/>
      <c r="F226" s="230"/>
      <c r="G226" s="230"/>
      <c r="H226" s="230"/>
      <c r="I226" s="230"/>
      <c r="J226" s="230"/>
      <c r="K226" s="230"/>
      <c r="L226" s="230"/>
      <c r="M226" s="230"/>
      <c r="N226" s="230"/>
      <c r="O226" s="230"/>
      <c r="P226" s="233"/>
      <c r="Q226" s="230"/>
      <c r="R226" s="208"/>
      <c r="S226" s="239"/>
      <c r="T226" s="239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30"/>
      <c r="F227" s="230"/>
      <c r="G227" s="230"/>
      <c r="H227" s="230"/>
      <c r="I227" s="230"/>
      <c r="J227" s="230"/>
      <c r="K227" s="230"/>
      <c r="L227" s="230"/>
      <c r="M227" s="230"/>
      <c r="N227" s="230"/>
      <c r="O227" s="230"/>
      <c r="P227" s="233"/>
      <c r="Q227" s="230"/>
      <c r="R227" s="208"/>
      <c r="S227" s="239"/>
      <c r="T227" s="239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30"/>
      <c r="F228" s="230"/>
      <c r="G228" s="230"/>
      <c r="H228" s="230"/>
      <c r="I228" s="230"/>
      <c r="J228" s="230"/>
      <c r="K228" s="230"/>
      <c r="L228" s="230"/>
      <c r="M228" s="230"/>
      <c r="N228" s="230"/>
      <c r="O228" s="230"/>
      <c r="P228" s="233"/>
      <c r="Q228" s="230"/>
      <c r="R228" s="208"/>
      <c r="S228" s="239"/>
      <c r="T228" s="239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30"/>
      <c r="F229" s="230"/>
      <c r="G229" s="230"/>
      <c r="H229" s="230"/>
      <c r="I229" s="230"/>
      <c r="J229" s="230"/>
      <c r="K229" s="230"/>
      <c r="L229" s="230"/>
      <c r="M229" s="230"/>
      <c r="N229" s="230"/>
      <c r="O229" s="230"/>
      <c r="P229" s="233"/>
      <c r="Q229" s="230"/>
      <c r="R229" s="208"/>
      <c r="S229" s="239"/>
      <c r="T229" s="239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30"/>
      <c r="F230" s="230"/>
      <c r="G230" s="230"/>
      <c r="H230" s="230"/>
      <c r="I230" s="230"/>
      <c r="J230" s="230"/>
      <c r="K230" s="230"/>
      <c r="L230" s="230"/>
      <c r="M230" s="230"/>
      <c r="N230" s="230"/>
      <c r="O230" s="230"/>
      <c r="P230" s="233"/>
      <c r="Q230" s="230"/>
      <c r="R230" s="208"/>
      <c r="S230" s="239"/>
      <c r="T230" s="239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30"/>
      <c r="F231" s="230"/>
      <c r="G231" s="230"/>
      <c r="H231" s="230"/>
      <c r="I231" s="230"/>
      <c r="J231" s="230"/>
      <c r="K231" s="230"/>
      <c r="L231" s="230"/>
      <c r="M231" s="230"/>
      <c r="N231" s="230"/>
      <c r="O231" s="230"/>
      <c r="P231" s="233"/>
      <c r="Q231" s="230"/>
      <c r="R231" s="208"/>
      <c r="S231" s="239"/>
      <c r="T231" s="239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30"/>
      <c r="F232" s="230"/>
      <c r="G232" s="230"/>
      <c r="H232" s="230"/>
      <c r="I232" s="230"/>
      <c r="J232" s="230"/>
      <c r="K232" s="230"/>
      <c r="L232" s="230"/>
      <c r="M232" s="230"/>
      <c r="N232" s="230"/>
      <c r="O232" s="230"/>
      <c r="P232" s="233"/>
      <c r="Q232" s="230"/>
      <c r="R232" s="208"/>
      <c r="S232" s="239"/>
      <c r="T232" s="239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30"/>
      <c r="F233" s="230"/>
      <c r="G233" s="230"/>
      <c r="H233" s="230"/>
      <c r="I233" s="230"/>
      <c r="J233" s="230"/>
      <c r="K233" s="230"/>
      <c r="L233" s="230"/>
      <c r="M233" s="230"/>
      <c r="N233" s="230"/>
      <c r="O233" s="230"/>
      <c r="P233" s="233"/>
      <c r="Q233" s="230"/>
      <c r="R233" s="208"/>
      <c r="S233" s="239"/>
      <c r="T233" s="239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30"/>
      <c r="F234" s="230"/>
      <c r="G234" s="230"/>
      <c r="H234" s="230"/>
      <c r="I234" s="230"/>
      <c r="J234" s="230"/>
      <c r="K234" s="230"/>
      <c r="L234" s="230"/>
      <c r="M234" s="230"/>
      <c r="N234" s="230"/>
      <c r="O234" s="230"/>
      <c r="P234" s="233"/>
      <c r="Q234" s="230"/>
      <c r="R234" s="208"/>
      <c r="S234" s="239"/>
      <c r="T234" s="239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30"/>
      <c r="F235" s="230"/>
      <c r="G235" s="230"/>
      <c r="H235" s="230"/>
      <c r="I235" s="230"/>
      <c r="J235" s="230"/>
      <c r="K235" s="230"/>
      <c r="L235" s="230"/>
      <c r="M235" s="230"/>
      <c r="N235" s="230"/>
      <c r="O235" s="230"/>
      <c r="P235" s="233"/>
      <c r="Q235" s="230"/>
      <c r="R235" s="208"/>
      <c r="S235" s="239"/>
      <c r="T235" s="239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30"/>
      <c r="F236" s="230"/>
      <c r="G236" s="230"/>
      <c r="H236" s="230"/>
      <c r="I236" s="230"/>
      <c r="J236" s="230"/>
      <c r="K236" s="230"/>
      <c r="L236" s="230"/>
      <c r="M236" s="230"/>
      <c r="N236" s="230"/>
      <c r="O236" s="230"/>
      <c r="P236" s="233"/>
      <c r="Q236" s="230"/>
      <c r="R236" s="208"/>
      <c r="S236" s="239"/>
      <c r="T236" s="239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30"/>
      <c r="F237" s="230"/>
      <c r="G237" s="230"/>
      <c r="H237" s="230"/>
      <c r="I237" s="230"/>
      <c r="J237" s="230"/>
      <c r="K237" s="230"/>
      <c r="L237" s="230"/>
      <c r="M237" s="230"/>
      <c r="N237" s="230"/>
      <c r="O237" s="230"/>
      <c r="P237" s="233"/>
      <c r="Q237" s="230"/>
      <c r="R237" s="208"/>
      <c r="S237" s="239"/>
      <c r="T237" s="239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30"/>
      <c r="F238" s="230"/>
      <c r="G238" s="230"/>
      <c r="H238" s="230"/>
      <c r="I238" s="230"/>
      <c r="J238" s="230"/>
      <c r="K238" s="230"/>
      <c r="L238" s="230"/>
      <c r="M238" s="230"/>
      <c r="N238" s="230"/>
      <c r="O238" s="230"/>
      <c r="P238" s="233"/>
      <c r="Q238" s="230"/>
      <c r="R238" s="208"/>
      <c r="S238" s="239"/>
      <c r="T238" s="239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30"/>
      <c r="F239" s="230"/>
      <c r="G239" s="230"/>
      <c r="H239" s="230"/>
      <c r="I239" s="230"/>
      <c r="J239" s="230"/>
      <c r="K239" s="230"/>
      <c r="L239" s="230"/>
      <c r="M239" s="230"/>
      <c r="N239" s="230"/>
      <c r="O239" s="230"/>
      <c r="P239" s="233"/>
      <c r="Q239" s="230"/>
      <c r="R239" s="208"/>
      <c r="S239" s="239"/>
      <c r="T239" s="239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30"/>
      <c r="F240" s="230"/>
      <c r="G240" s="230"/>
      <c r="H240" s="230"/>
      <c r="I240" s="230"/>
      <c r="J240" s="230"/>
      <c r="K240" s="230"/>
      <c r="L240" s="230"/>
      <c r="M240" s="230"/>
      <c r="N240" s="230"/>
      <c r="O240" s="230"/>
      <c r="P240" s="233"/>
      <c r="Q240" s="230"/>
      <c r="R240" s="208"/>
      <c r="S240" s="239"/>
      <c r="T240" s="239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30"/>
      <c r="F241" s="230"/>
      <c r="G241" s="230"/>
      <c r="H241" s="230"/>
      <c r="I241" s="230"/>
      <c r="J241" s="230"/>
      <c r="K241" s="230"/>
      <c r="L241" s="230"/>
      <c r="M241" s="230"/>
      <c r="N241" s="230"/>
      <c r="O241" s="230"/>
      <c r="P241" s="233"/>
      <c r="Q241" s="230"/>
      <c r="R241" s="208"/>
      <c r="S241" s="239"/>
      <c r="T241" s="239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30"/>
      <c r="F242" s="230"/>
      <c r="G242" s="230"/>
      <c r="H242" s="230"/>
      <c r="I242" s="230"/>
      <c r="J242" s="230"/>
      <c r="K242" s="230"/>
      <c r="L242" s="230"/>
      <c r="M242" s="230"/>
      <c r="N242" s="230"/>
      <c r="O242" s="230"/>
      <c r="P242" s="233"/>
      <c r="Q242" s="230"/>
      <c r="R242" s="208"/>
      <c r="S242" s="239"/>
      <c r="T242" s="239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30"/>
      <c r="F243" s="230"/>
      <c r="G243" s="230"/>
      <c r="H243" s="230"/>
      <c r="I243" s="230"/>
      <c r="J243" s="230"/>
      <c r="K243" s="230"/>
      <c r="L243" s="230"/>
      <c r="M243" s="230"/>
      <c r="N243" s="230"/>
      <c r="O243" s="230"/>
      <c r="P243" s="233"/>
      <c r="Q243" s="230"/>
      <c r="R243" s="208"/>
      <c r="S243" s="239"/>
      <c r="T243" s="239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30"/>
      <c r="F244" s="230"/>
      <c r="G244" s="230"/>
      <c r="H244" s="230"/>
      <c r="I244" s="230"/>
      <c r="J244" s="230"/>
      <c r="K244" s="230"/>
      <c r="L244" s="230"/>
      <c r="M244" s="230"/>
      <c r="N244" s="230"/>
      <c r="O244" s="230"/>
      <c r="P244" s="233"/>
      <c r="Q244" s="230"/>
      <c r="R244" s="208"/>
      <c r="S244" s="239"/>
      <c r="T244" s="239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30"/>
      <c r="F245" s="230"/>
      <c r="G245" s="230"/>
      <c r="H245" s="230"/>
      <c r="I245" s="230"/>
      <c r="J245" s="230"/>
      <c r="K245" s="230"/>
      <c r="L245" s="230"/>
      <c r="M245" s="230"/>
      <c r="N245" s="230"/>
      <c r="O245" s="230"/>
      <c r="P245" s="233"/>
      <c r="Q245" s="230"/>
      <c r="R245" s="208"/>
      <c r="S245" s="239"/>
      <c r="T245" s="239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30"/>
      <c r="F246" s="230"/>
      <c r="G246" s="230"/>
      <c r="H246" s="230"/>
      <c r="I246" s="230"/>
      <c r="J246" s="230"/>
      <c r="K246" s="230"/>
      <c r="L246" s="230"/>
      <c r="M246" s="230"/>
      <c r="N246" s="230"/>
      <c r="O246" s="230"/>
      <c r="P246" s="233"/>
      <c r="Q246" s="230"/>
      <c r="R246" s="208"/>
      <c r="S246" s="239"/>
      <c r="T246" s="239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30"/>
      <c r="F247" s="230"/>
      <c r="G247" s="230"/>
      <c r="H247" s="230"/>
      <c r="I247" s="230"/>
      <c r="J247" s="230"/>
      <c r="K247" s="230"/>
      <c r="L247" s="230"/>
      <c r="M247" s="230"/>
      <c r="N247" s="230"/>
      <c r="O247" s="230"/>
      <c r="P247" s="233"/>
      <c r="Q247" s="230"/>
      <c r="R247" s="208"/>
      <c r="S247" s="239"/>
      <c r="T247" s="239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30"/>
      <c r="F248" s="230"/>
      <c r="G248" s="230"/>
      <c r="H248" s="230"/>
      <c r="I248" s="230"/>
      <c r="J248" s="230"/>
      <c r="K248" s="230"/>
      <c r="L248" s="230"/>
      <c r="M248" s="230"/>
      <c r="N248" s="230"/>
      <c r="O248" s="230"/>
      <c r="P248" s="233"/>
      <c r="Q248" s="230"/>
      <c r="R248" s="208"/>
      <c r="S248" s="239"/>
      <c r="T248" s="239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30"/>
      <c r="F249" s="230"/>
      <c r="G249" s="230"/>
      <c r="H249" s="230"/>
      <c r="I249" s="230"/>
      <c r="J249" s="230"/>
      <c r="K249" s="230"/>
      <c r="L249" s="230"/>
      <c r="M249" s="230"/>
      <c r="N249" s="230"/>
      <c r="O249" s="230"/>
      <c r="P249" s="233"/>
      <c r="Q249" s="230"/>
      <c r="R249" s="208"/>
      <c r="S249" s="239"/>
      <c r="T249" s="239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30"/>
      <c r="F250" s="230"/>
      <c r="G250" s="230"/>
      <c r="H250" s="230"/>
      <c r="I250" s="230"/>
      <c r="J250" s="230"/>
      <c r="K250" s="230"/>
      <c r="L250" s="230"/>
      <c r="M250" s="230"/>
      <c r="N250" s="230"/>
      <c r="O250" s="230"/>
      <c r="P250" s="233"/>
      <c r="Q250" s="230"/>
      <c r="R250" s="208"/>
      <c r="S250" s="239"/>
      <c r="T250" s="239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30"/>
      <c r="F251" s="230"/>
      <c r="G251" s="230"/>
      <c r="H251" s="230"/>
      <c r="I251" s="230"/>
      <c r="J251" s="230"/>
      <c r="K251" s="230"/>
      <c r="L251" s="230"/>
      <c r="M251" s="230"/>
      <c r="N251" s="230"/>
      <c r="O251" s="230"/>
      <c r="P251" s="233"/>
      <c r="Q251" s="230"/>
      <c r="R251" s="208"/>
      <c r="S251" s="239"/>
      <c r="T251" s="239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30"/>
      <c r="F252" s="230"/>
      <c r="G252" s="230"/>
      <c r="H252" s="230"/>
      <c r="I252" s="230"/>
      <c r="J252" s="230"/>
      <c r="K252" s="230"/>
      <c r="L252" s="230"/>
      <c r="M252" s="230"/>
      <c r="N252" s="230"/>
      <c r="O252" s="230"/>
      <c r="P252" s="233"/>
      <c r="Q252" s="230"/>
      <c r="R252" s="208"/>
      <c r="S252" s="239"/>
      <c r="T252" s="239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30"/>
      <c r="F253" s="230"/>
      <c r="G253" s="230"/>
      <c r="H253" s="230"/>
      <c r="I253" s="230"/>
      <c r="J253" s="230"/>
      <c r="K253" s="230"/>
      <c r="L253" s="230"/>
      <c r="M253" s="230"/>
      <c r="N253" s="230"/>
      <c r="O253" s="230"/>
      <c r="P253" s="233"/>
      <c r="Q253" s="230"/>
      <c r="R253" s="208"/>
      <c r="S253" s="239"/>
      <c r="T253" s="239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30"/>
      <c r="F254" s="230"/>
      <c r="G254" s="230"/>
      <c r="H254" s="230"/>
      <c r="I254" s="230"/>
      <c r="J254" s="230"/>
      <c r="K254" s="230"/>
      <c r="L254" s="230"/>
      <c r="M254" s="230"/>
      <c r="N254" s="230"/>
      <c r="O254" s="230"/>
      <c r="P254" s="233"/>
      <c r="Q254" s="230"/>
      <c r="R254" s="208"/>
      <c r="S254" s="239"/>
      <c r="T254" s="239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30"/>
      <c r="F255" s="230"/>
      <c r="G255" s="230"/>
      <c r="H255" s="230"/>
      <c r="I255" s="230"/>
      <c r="J255" s="230"/>
      <c r="K255" s="230"/>
      <c r="L255" s="230"/>
      <c r="M255" s="230"/>
      <c r="N255" s="230"/>
      <c r="O255" s="230"/>
      <c r="P255" s="233"/>
      <c r="Q255" s="230"/>
      <c r="R255" s="208"/>
      <c r="S255" s="239"/>
      <c r="T255" s="239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30"/>
      <c r="F256" s="230"/>
      <c r="G256" s="230"/>
      <c r="H256" s="230"/>
      <c r="I256" s="230"/>
      <c r="J256" s="230"/>
      <c r="K256" s="230"/>
      <c r="L256" s="230"/>
      <c r="M256" s="230"/>
      <c r="N256" s="230"/>
      <c r="O256" s="230"/>
      <c r="P256" s="233"/>
      <c r="Q256" s="230"/>
      <c r="R256" s="208"/>
      <c r="S256" s="239"/>
      <c r="T256" s="239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30"/>
      <c r="F257" s="230"/>
      <c r="G257" s="230"/>
      <c r="H257" s="230"/>
      <c r="I257" s="230"/>
      <c r="J257" s="230"/>
      <c r="K257" s="230"/>
      <c r="L257" s="230"/>
      <c r="M257" s="230"/>
      <c r="N257" s="230"/>
      <c r="O257" s="230"/>
      <c r="P257" s="233"/>
      <c r="Q257" s="230"/>
      <c r="R257" s="208"/>
      <c r="S257" s="239"/>
      <c r="T257" s="239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30"/>
      <c r="F258" s="230"/>
      <c r="G258" s="230"/>
      <c r="H258" s="230"/>
      <c r="I258" s="230"/>
      <c r="J258" s="230"/>
      <c r="K258" s="230"/>
      <c r="L258" s="230"/>
      <c r="M258" s="230"/>
      <c r="N258" s="230"/>
      <c r="O258" s="230"/>
      <c r="P258" s="233"/>
      <c r="Q258" s="230"/>
      <c r="R258" s="208"/>
      <c r="S258" s="239"/>
      <c r="T258" s="239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30"/>
      <c r="F259" s="230"/>
      <c r="G259" s="230"/>
      <c r="H259" s="230"/>
      <c r="I259" s="230"/>
      <c r="J259" s="230"/>
      <c r="K259" s="230"/>
      <c r="L259" s="230"/>
      <c r="M259" s="230"/>
      <c r="N259" s="230"/>
      <c r="O259" s="230"/>
      <c r="P259" s="233"/>
      <c r="Q259" s="230"/>
      <c r="R259" s="208"/>
      <c r="S259" s="239"/>
      <c r="T259" s="239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30"/>
      <c r="F260" s="230"/>
      <c r="G260" s="230"/>
      <c r="H260" s="230"/>
      <c r="I260" s="230"/>
      <c r="J260" s="230"/>
      <c r="K260" s="230"/>
      <c r="L260" s="230"/>
      <c r="M260" s="230"/>
      <c r="N260" s="230"/>
      <c r="O260" s="230"/>
      <c r="P260" s="233"/>
      <c r="Q260" s="230"/>
      <c r="R260" s="208"/>
      <c r="S260" s="239"/>
      <c r="T260" s="239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30"/>
      <c r="F261" s="230"/>
      <c r="G261" s="230"/>
      <c r="H261" s="230"/>
      <c r="I261" s="230"/>
      <c r="J261" s="230"/>
      <c r="K261" s="230"/>
      <c r="L261" s="230"/>
      <c r="M261" s="230"/>
      <c r="N261" s="230"/>
      <c r="O261" s="230"/>
      <c r="P261" s="233"/>
      <c r="Q261" s="230"/>
      <c r="R261" s="208"/>
      <c r="S261" s="239"/>
      <c r="T261" s="239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30"/>
      <c r="F262" s="230"/>
      <c r="G262" s="230"/>
      <c r="H262" s="230"/>
      <c r="I262" s="230"/>
      <c r="J262" s="230"/>
      <c r="K262" s="230"/>
      <c r="L262" s="230"/>
      <c r="M262" s="230"/>
      <c r="N262" s="230"/>
      <c r="O262" s="230"/>
      <c r="P262" s="233"/>
      <c r="Q262" s="230"/>
      <c r="R262" s="208"/>
      <c r="S262" s="239"/>
      <c r="T262" s="239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30"/>
      <c r="F263" s="230"/>
      <c r="G263" s="230"/>
      <c r="H263" s="230"/>
      <c r="I263" s="230"/>
      <c r="J263" s="230"/>
      <c r="K263" s="230"/>
      <c r="L263" s="230"/>
      <c r="M263" s="230"/>
      <c r="N263" s="230"/>
      <c r="O263" s="230"/>
      <c r="P263" s="233"/>
      <c r="Q263" s="230"/>
      <c r="R263" s="208"/>
      <c r="S263" s="239"/>
      <c r="T263" s="239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30"/>
      <c r="F264" s="230"/>
      <c r="G264" s="230"/>
      <c r="H264" s="230"/>
      <c r="I264" s="230"/>
      <c r="J264" s="230"/>
      <c r="K264" s="230"/>
      <c r="L264" s="230"/>
      <c r="M264" s="230"/>
      <c r="N264" s="230"/>
      <c r="O264" s="230"/>
      <c r="P264" s="233"/>
      <c r="Q264" s="230"/>
      <c r="R264" s="208"/>
      <c r="S264" s="239"/>
      <c r="T264" s="239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30"/>
      <c r="F265" s="230"/>
      <c r="G265" s="230"/>
      <c r="H265" s="230"/>
      <c r="I265" s="230"/>
      <c r="J265" s="230"/>
      <c r="K265" s="230"/>
      <c r="L265" s="230"/>
      <c r="M265" s="230"/>
      <c r="N265" s="230"/>
      <c r="O265" s="230"/>
      <c r="P265" s="233"/>
      <c r="Q265" s="230"/>
      <c r="R265" s="208"/>
      <c r="S265" s="239"/>
      <c r="T265" s="239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30"/>
      <c r="F266" s="230"/>
      <c r="G266" s="230"/>
      <c r="H266" s="230"/>
      <c r="I266" s="230"/>
      <c r="J266" s="230"/>
      <c r="K266" s="230"/>
      <c r="L266" s="230"/>
      <c r="M266" s="230"/>
      <c r="N266" s="230"/>
      <c r="O266" s="230"/>
      <c r="P266" s="233"/>
      <c r="Q266" s="230"/>
      <c r="R266" s="208"/>
      <c r="S266" s="239"/>
      <c r="T266" s="239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30"/>
      <c r="F267" s="230"/>
      <c r="G267" s="230"/>
      <c r="H267" s="230"/>
      <c r="I267" s="230"/>
      <c r="J267" s="230"/>
      <c r="K267" s="230"/>
      <c r="L267" s="230"/>
      <c r="M267" s="230"/>
      <c r="N267" s="230"/>
      <c r="O267" s="230"/>
      <c r="P267" s="233"/>
      <c r="Q267" s="230"/>
      <c r="R267" s="208"/>
      <c r="S267" s="239"/>
      <c r="T267" s="239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30"/>
      <c r="F268" s="230"/>
      <c r="G268" s="230"/>
      <c r="H268" s="230"/>
      <c r="I268" s="230"/>
      <c r="J268" s="230"/>
      <c r="K268" s="230"/>
      <c r="L268" s="230"/>
      <c r="M268" s="230"/>
      <c r="N268" s="230"/>
      <c r="O268" s="230"/>
      <c r="P268" s="233"/>
      <c r="Q268" s="230"/>
      <c r="R268" s="208"/>
      <c r="S268" s="239"/>
      <c r="T268" s="239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30"/>
      <c r="F269" s="230"/>
      <c r="G269" s="230"/>
      <c r="H269" s="230"/>
      <c r="I269" s="230"/>
      <c r="J269" s="230"/>
      <c r="K269" s="230"/>
      <c r="L269" s="230"/>
      <c r="M269" s="230"/>
      <c r="N269" s="230"/>
      <c r="O269" s="230"/>
      <c r="P269" s="233"/>
      <c r="Q269" s="230"/>
      <c r="R269" s="208"/>
      <c r="S269" s="239"/>
      <c r="T269" s="239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30"/>
      <c r="F270" s="230"/>
      <c r="G270" s="230"/>
      <c r="H270" s="230"/>
      <c r="I270" s="230"/>
      <c r="J270" s="230"/>
      <c r="K270" s="230"/>
      <c r="L270" s="230"/>
      <c r="M270" s="230"/>
      <c r="N270" s="230"/>
      <c r="O270" s="230"/>
      <c r="P270" s="233"/>
      <c r="Q270" s="230"/>
      <c r="R270" s="208"/>
      <c r="S270" s="239"/>
      <c r="T270" s="239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30"/>
      <c r="F271" s="230"/>
      <c r="G271" s="230"/>
      <c r="H271" s="230"/>
      <c r="I271" s="230"/>
      <c r="J271" s="230"/>
      <c r="K271" s="230"/>
      <c r="L271" s="230"/>
      <c r="M271" s="230"/>
      <c r="N271" s="230"/>
      <c r="O271" s="230"/>
      <c r="P271" s="233"/>
      <c r="Q271" s="230"/>
      <c r="R271" s="208"/>
      <c r="S271" s="239"/>
      <c r="T271" s="239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30"/>
      <c r="F272" s="230"/>
      <c r="G272" s="230"/>
      <c r="H272" s="230"/>
      <c r="I272" s="230"/>
      <c r="J272" s="230"/>
      <c r="K272" s="230"/>
      <c r="L272" s="230"/>
      <c r="M272" s="230"/>
      <c r="N272" s="230"/>
      <c r="O272" s="230"/>
      <c r="P272" s="233"/>
      <c r="Q272" s="230"/>
      <c r="R272" s="208"/>
      <c r="S272" s="239"/>
      <c r="T272" s="239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30"/>
      <c r="F273" s="230"/>
      <c r="G273" s="230"/>
      <c r="H273" s="230"/>
      <c r="I273" s="230"/>
      <c r="J273" s="230"/>
      <c r="K273" s="230"/>
      <c r="L273" s="230"/>
      <c r="M273" s="230"/>
      <c r="N273" s="230"/>
      <c r="O273" s="230"/>
      <c r="P273" s="233"/>
      <c r="Q273" s="230"/>
      <c r="R273" s="208"/>
      <c r="S273" s="239"/>
      <c r="T273" s="239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30"/>
      <c r="F274" s="230"/>
      <c r="G274" s="230"/>
      <c r="H274" s="230"/>
      <c r="I274" s="230"/>
      <c r="J274" s="230"/>
      <c r="K274" s="230"/>
      <c r="L274" s="230"/>
      <c r="M274" s="230"/>
      <c r="N274" s="230"/>
      <c r="O274" s="230"/>
      <c r="P274" s="233"/>
      <c r="Q274" s="230"/>
      <c r="R274" s="208"/>
      <c r="S274" s="239"/>
      <c r="T274" s="239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30"/>
      <c r="F275" s="230"/>
      <c r="G275" s="230"/>
      <c r="H275" s="230"/>
      <c r="I275" s="230"/>
      <c r="J275" s="230"/>
      <c r="K275" s="230"/>
      <c r="L275" s="230"/>
      <c r="M275" s="230"/>
      <c r="N275" s="230"/>
      <c r="O275" s="230"/>
      <c r="P275" s="233"/>
      <c r="Q275" s="230"/>
      <c r="R275" s="208"/>
      <c r="S275" s="239"/>
      <c r="T275" s="239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30"/>
      <c r="F276" s="230"/>
      <c r="G276" s="230"/>
      <c r="H276" s="230"/>
      <c r="I276" s="230"/>
      <c r="J276" s="230"/>
      <c r="K276" s="230"/>
      <c r="L276" s="230"/>
      <c r="M276" s="230"/>
      <c r="N276" s="230"/>
      <c r="O276" s="230"/>
      <c r="P276" s="233"/>
      <c r="Q276" s="230"/>
      <c r="R276" s="208"/>
      <c r="S276" s="239"/>
      <c r="T276" s="239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30"/>
      <c r="F277" s="230"/>
      <c r="G277" s="230"/>
      <c r="H277" s="230"/>
      <c r="I277" s="230"/>
      <c r="J277" s="230"/>
      <c r="K277" s="230"/>
      <c r="L277" s="230"/>
      <c r="M277" s="230"/>
      <c r="N277" s="230"/>
      <c r="O277" s="230"/>
      <c r="P277" s="233"/>
      <c r="Q277" s="230"/>
      <c r="R277" s="208"/>
      <c r="S277" s="239"/>
      <c r="T277" s="239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30"/>
      <c r="F278" s="230"/>
      <c r="G278" s="230"/>
      <c r="H278" s="230"/>
      <c r="I278" s="230"/>
      <c r="J278" s="230"/>
      <c r="K278" s="230"/>
      <c r="L278" s="230"/>
      <c r="M278" s="230"/>
      <c r="N278" s="230"/>
      <c r="O278" s="230"/>
      <c r="P278" s="233"/>
      <c r="Q278" s="230"/>
      <c r="R278" s="208"/>
      <c r="S278" s="239"/>
      <c r="T278" s="239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30"/>
      <c r="F279" s="230"/>
      <c r="G279" s="230"/>
      <c r="H279" s="230"/>
      <c r="I279" s="230"/>
      <c r="J279" s="230"/>
      <c r="K279" s="230"/>
      <c r="L279" s="230"/>
      <c r="M279" s="230"/>
      <c r="N279" s="230"/>
      <c r="O279" s="230"/>
      <c r="P279" s="233"/>
      <c r="Q279" s="230"/>
      <c r="R279" s="208"/>
      <c r="S279" s="239"/>
      <c r="T279" s="239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30"/>
      <c r="F280" s="230"/>
      <c r="G280" s="230"/>
      <c r="H280" s="230"/>
      <c r="I280" s="230"/>
      <c r="J280" s="230"/>
      <c r="K280" s="230"/>
      <c r="L280" s="230"/>
      <c r="M280" s="230"/>
      <c r="N280" s="230"/>
      <c r="O280" s="230"/>
      <c r="P280" s="233"/>
      <c r="Q280" s="230"/>
      <c r="R280" s="208"/>
      <c r="S280" s="239"/>
      <c r="T280" s="239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30"/>
      <c r="F281" s="230"/>
      <c r="G281" s="230"/>
      <c r="H281" s="230"/>
      <c r="I281" s="230"/>
      <c r="J281" s="230"/>
      <c r="K281" s="230"/>
      <c r="L281" s="230"/>
      <c r="M281" s="230"/>
      <c r="N281" s="230"/>
      <c r="O281" s="230"/>
      <c r="P281" s="233"/>
      <c r="Q281" s="230"/>
      <c r="R281" s="208"/>
      <c r="S281" s="239"/>
      <c r="T281" s="239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30"/>
      <c r="F282" s="230"/>
      <c r="G282" s="230"/>
      <c r="H282" s="230"/>
      <c r="I282" s="230"/>
      <c r="J282" s="230"/>
      <c r="K282" s="230"/>
      <c r="L282" s="230"/>
      <c r="M282" s="230"/>
      <c r="N282" s="230"/>
      <c r="O282" s="230"/>
      <c r="P282" s="233"/>
      <c r="Q282" s="230"/>
      <c r="R282" s="208"/>
      <c r="S282" s="239"/>
      <c r="T282" s="239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30"/>
      <c r="F283" s="230"/>
      <c r="G283" s="230"/>
      <c r="H283" s="230"/>
      <c r="I283" s="230"/>
      <c r="J283" s="230"/>
      <c r="K283" s="230"/>
      <c r="L283" s="230"/>
      <c r="M283" s="230"/>
      <c r="N283" s="230"/>
      <c r="O283" s="230"/>
      <c r="P283" s="233"/>
      <c r="Q283" s="230"/>
      <c r="R283" s="208"/>
      <c r="S283" s="239"/>
      <c r="T283" s="239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30"/>
      <c r="F284" s="230"/>
      <c r="G284" s="230"/>
      <c r="H284" s="230"/>
      <c r="I284" s="230"/>
      <c r="J284" s="230"/>
      <c r="K284" s="230"/>
      <c r="L284" s="230"/>
      <c r="M284" s="230"/>
      <c r="N284" s="230"/>
      <c r="O284" s="230"/>
      <c r="P284" s="233"/>
      <c r="Q284" s="230"/>
      <c r="R284" s="208"/>
      <c r="S284" s="239"/>
      <c r="T284" s="239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30"/>
      <c r="F285" s="230"/>
      <c r="G285" s="230"/>
      <c r="H285" s="230"/>
      <c r="I285" s="230"/>
      <c r="J285" s="230"/>
      <c r="K285" s="230"/>
      <c r="L285" s="230"/>
      <c r="M285" s="230"/>
      <c r="N285" s="230"/>
      <c r="O285" s="230"/>
      <c r="P285" s="233"/>
      <c r="Q285" s="230"/>
      <c r="R285" s="208"/>
      <c r="S285" s="239"/>
      <c r="T285" s="239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30"/>
      <c r="F286" s="230"/>
      <c r="G286" s="230"/>
      <c r="H286" s="230"/>
      <c r="I286" s="230"/>
      <c r="J286" s="230"/>
      <c r="K286" s="230"/>
      <c r="L286" s="230"/>
      <c r="M286" s="230"/>
      <c r="N286" s="230"/>
      <c r="O286" s="230"/>
      <c r="P286" s="233"/>
      <c r="Q286" s="230"/>
      <c r="R286" s="208"/>
      <c r="S286" s="239"/>
      <c r="T286" s="239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30"/>
      <c r="F287" s="230"/>
      <c r="G287" s="230"/>
      <c r="H287" s="230"/>
      <c r="I287" s="230"/>
      <c r="J287" s="230"/>
      <c r="K287" s="230"/>
      <c r="L287" s="230"/>
      <c r="M287" s="230"/>
      <c r="N287" s="230"/>
      <c r="O287" s="230"/>
      <c r="P287" s="233"/>
      <c r="Q287" s="230"/>
      <c r="R287" s="208"/>
      <c r="S287" s="239"/>
      <c r="T287" s="239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30"/>
      <c r="F288" s="230"/>
      <c r="G288" s="230"/>
      <c r="H288" s="230"/>
      <c r="I288" s="230"/>
      <c r="J288" s="230"/>
      <c r="K288" s="230"/>
      <c r="L288" s="230"/>
      <c r="M288" s="230"/>
      <c r="N288" s="230"/>
      <c r="O288" s="230"/>
      <c r="P288" s="233"/>
      <c r="Q288" s="230"/>
      <c r="R288" s="208"/>
      <c r="S288" s="239"/>
      <c r="T288" s="239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30"/>
      <c r="F289" s="230"/>
      <c r="G289" s="230"/>
      <c r="H289" s="230"/>
      <c r="I289" s="230"/>
      <c r="J289" s="230"/>
      <c r="K289" s="230"/>
      <c r="L289" s="230"/>
      <c r="M289" s="230"/>
      <c r="N289" s="230"/>
      <c r="O289" s="230"/>
      <c r="P289" s="233"/>
      <c r="Q289" s="230"/>
      <c r="R289" s="208"/>
      <c r="S289" s="239"/>
      <c r="T289" s="239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30"/>
      <c r="F290" s="230"/>
      <c r="G290" s="230"/>
      <c r="H290" s="230"/>
      <c r="I290" s="230"/>
      <c r="J290" s="230"/>
      <c r="K290" s="230"/>
      <c r="L290" s="230"/>
      <c r="M290" s="230"/>
      <c r="N290" s="230"/>
      <c r="O290" s="230"/>
      <c r="P290" s="233"/>
      <c r="Q290" s="230"/>
      <c r="R290" s="208"/>
      <c r="S290" s="239"/>
      <c r="T290" s="239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30"/>
      <c r="F291" s="230"/>
      <c r="G291" s="230"/>
      <c r="H291" s="230"/>
      <c r="I291" s="230"/>
      <c r="J291" s="230"/>
      <c r="K291" s="230"/>
      <c r="L291" s="230"/>
      <c r="M291" s="230"/>
      <c r="N291" s="230"/>
      <c r="O291" s="230"/>
      <c r="P291" s="233"/>
      <c r="Q291" s="230"/>
      <c r="R291" s="208"/>
      <c r="S291" s="239"/>
      <c r="T291" s="239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30"/>
      <c r="F292" s="230"/>
      <c r="G292" s="230"/>
      <c r="H292" s="230"/>
      <c r="I292" s="230"/>
      <c r="J292" s="230"/>
      <c r="K292" s="230"/>
      <c r="L292" s="230"/>
      <c r="M292" s="230"/>
      <c r="N292" s="230"/>
      <c r="O292" s="230"/>
      <c r="P292" s="233"/>
      <c r="Q292" s="230"/>
      <c r="R292" s="208"/>
      <c r="S292" s="239"/>
      <c r="T292" s="239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30"/>
      <c r="F293" s="230"/>
      <c r="G293" s="230"/>
      <c r="H293" s="230"/>
      <c r="I293" s="230"/>
      <c r="J293" s="230"/>
      <c r="K293" s="230"/>
      <c r="L293" s="230"/>
      <c r="M293" s="230"/>
      <c r="N293" s="230"/>
      <c r="O293" s="230"/>
      <c r="P293" s="233"/>
      <c r="Q293" s="230"/>
      <c r="R293" s="208"/>
      <c r="S293" s="239"/>
      <c r="T293" s="239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30"/>
      <c r="F294" s="230"/>
      <c r="G294" s="230"/>
      <c r="H294" s="230"/>
      <c r="I294" s="230"/>
      <c r="J294" s="230"/>
      <c r="K294" s="230"/>
      <c r="L294" s="230"/>
      <c r="M294" s="230"/>
      <c r="N294" s="230"/>
      <c r="O294" s="230"/>
      <c r="P294" s="233"/>
      <c r="Q294" s="230"/>
      <c r="R294" s="208"/>
      <c r="S294" s="239"/>
      <c r="T294" s="239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30"/>
      <c r="F295" s="230"/>
      <c r="G295" s="230"/>
      <c r="H295" s="230"/>
      <c r="I295" s="230"/>
      <c r="J295" s="230"/>
      <c r="K295" s="230"/>
      <c r="L295" s="230"/>
      <c r="M295" s="230"/>
      <c r="N295" s="230"/>
      <c r="O295" s="230"/>
      <c r="P295" s="233"/>
      <c r="Q295" s="230"/>
      <c r="R295" s="208"/>
      <c r="S295" s="239"/>
      <c r="T295" s="239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30"/>
      <c r="F296" s="230"/>
      <c r="G296" s="230"/>
      <c r="H296" s="230"/>
      <c r="I296" s="230"/>
      <c r="J296" s="230"/>
      <c r="K296" s="230"/>
      <c r="L296" s="230"/>
      <c r="M296" s="230"/>
      <c r="N296" s="230"/>
      <c r="O296" s="230"/>
      <c r="P296" s="233"/>
      <c r="Q296" s="230"/>
      <c r="R296" s="208"/>
      <c r="S296" s="239"/>
      <c r="T296" s="239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30"/>
      <c r="F297" s="230"/>
      <c r="G297" s="230"/>
      <c r="H297" s="230"/>
      <c r="I297" s="230"/>
      <c r="J297" s="230"/>
      <c r="K297" s="230"/>
      <c r="L297" s="230"/>
      <c r="M297" s="230"/>
      <c r="N297" s="230"/>
      <c r="O297" s="230"/>
      <c r="P297" s="233"/>
      <c r="Q297" s="230"/>
      <c r="R297" s="208"/>
      <c r="S297" s="239"/>
      <c r="T297" s="239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30"/>
      <c r="F298" s="230"/>
      <c r="G298" s="230"/>
      <c r="H298" s="230"/>
      <c r="I298" s="230"/>
      <c r="J298" s="230"/>
      <c r="K298" s="230"/>
      <c r="L298" s="230"/>
      <c r="M298" s="230"/>
      <c r="N298" s="230"/>
      <c r="O298" s="230"/>
      <c r="P298" s="233"/>
      <c r="Q298" s="230"/>
      <c r="R298" s="208"/>
      <c r="S298" s="239"/>
      <c r="T298" s="239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30"/>
      <c r="F299" s="230"/>
      <c r="G299" s="230"/>
      <c r="H299" s="230"/>
      <c r="I299" s="230"/>
      <c r="J299" s="230"/>
      <c r="K299" s="230"/>
      <c r="L299" s="230"/>
      <c r="M299" s="230"/>
      <c r="N299" s="230"/>
      <c r="O299" s="230"/>
      <c r="P299" s="233"/>
      <c r="Q299" s="230"/>
      <c r="R299" s="208"/>
      <c r="S299" s="239"/>
      <c r="T299" s="239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30"/>
      <c r="F300" s="230"/>
      <c r="G300" s="230"/>
      <c r="H300" s="230"/>
      <c r="I300" s="230"/>
      <c r="J300" s="230"/>
      <c r="K300" s="230"/>
      <c r="L300" s="230"/>
      <c r="M300" s="230"/>
      <c r="N300" s="230"/>
      <c r="O300" s="230"/>
      <c r="P300" s="233"/>
      <c r="Q300" s="230"/>
      <c r="R300" s="208"/>
      <c r="S300" s="239"/>
      <c r="T300" s="239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30"/>
      <c r="F301" s="230"/>
      <c r="G301" s="230"/>
      <c r="H301" s="230"/>
      <c r="I301" s="230"/>
      <c r="J301" s="230"/>
      <c r="K301" s="230"/>
      <c r="L301" s="230"/>
      <c r="M301" s="230"/>
      <c r="N301" s="230"/>
      <c r="O301" s="230"/>
      <c r="P301" s="233"/>
      <c r="Q301" s="230"/>
      <c r="R301" s="208"/>
      <c r="S301" s="239"/>
      <c r="T301" s="239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30"/>
      <c r="F302" s="230"/>
      <c r="G302" s="230"/>
      <c r="H302" s="230"/>
      <c r="I302" s="230"/>
      <c r="J302" s="230"/>
      <c r="K302" s="230"/>
      <c r="L302" s="230"/>
      <c r="M302" s="230"/>
      <c r="N302" s="230"/>
      <c r="O302" s="230"/>
      <c r="P302" s="233"/>
      <c r="Q302" s="230"/>
      <c r="R302" s="208"/>
      <c r="S302" s="239"/>
      <c r="T302" s="239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30"/>
      <c r="F303" s="230"/>
      <c r="G303" s="230"/>
      <c r="H303" s="230"/>
      <c r="I303" s="230"/>
      <c r="J303" s="230"/>
      <c r="K303" s="230"/>
      <c r="L303" s="230"/>
      <c r="M303" s="230"/>
      <c r="N303" s="230"/>
      <c r="O303" s="230"/>
      <c r="P303" s="233"/>
      <c r="Q303" s="230"/>
      <c r="R303" s="208"/>
      <c r="S303" s="239"/>
      <c r="T303" s="239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30"/>
      <c r="F304" s="230"/>
      <c r="G304" s="230"/>
      <c r="H304" s="230"/>
      <c r="I304" s="230"/>
      <c r="J304" s="230"/>
      <c r="K304" s="230"/>
      <c r="L304" s="230"/>
      <c r="M304" s="230"/>
      <c r="N304" s="230"/>
      <c r="O304" s="230"/>
      <c r="P304" s="233"/>
      <c r="Q304" s="230"/>
      <c r="R304" s="208"/>
      <c r="S304" s="239"/>
      <c r="T304" s="239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30"/>
      <c r="F305" s="230"/>
      <c r="G305" s="230"/>
      <c r="H305" s="230"/>
      <c r="I305" s="230"/>
      <c r="J305" s="230"/>
      <c r="K305" s="230"/>
      <c r="L305" s="230"/>
      <c r="M305" s="230"/>
      <c r="N305" s="230"/>
      <c r="O305" s="230"/>
      <c r="P305" s="233"/>
      <c r="Q305" s="230"/>
      <c r="R305" s="208"/>
      <c r="S305" s="239"/>
      <c r="T305" s="239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30"/>
      <c r="F306" s="230"/>
      <c r="G306" s="230"/>
      <c r="H306" s="230"/>
      <c r="I306" s="230"/>
      <c r="J306" s="230"/>
      <c r="K306" s="230"/>
      <c r="L306" s="230"/>
      <c r="M306" s="230"/>
      <c r="N306" s="230"/>
      <c r="O306" s="230"/>
      <c r="P306" s="233"/>
      <c r="Q306" s="230"/>
      <c r="R306" s="208"/>
      <c r="S306" s="239"/>
      <c r="T306" s="239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30"/>
      <c r="F307" s="230"/>
      <c r="G307" s="230"/>
      <c r="H307" s="230"/>
      <c r="I307" s="230"/>
      <c r="J307" s="230"/>
      <c r="K307" s="230"/>
      <c r="L307" s="230"/>
      <c r="M307" s="230"/>
      <c r="N307" s="230"/>
      <c r="O307" s="230"/>
      <c r="P307" s="233"/>
      <c r="Q307" s="230"/>
      <c r="R307" s="208"/>
      <c r="S307" s="239"/>
      <c r="T307" s="239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30"/>
      <c r="F308" s="230"/>
      <c r="G308" s="230"/>
      <c r="H308" s="230"/>
      <c r="I308" s="230"/>
      <c r="J308" s="230"/>
      <c r="K308" s="230"/>
      <c r="L308" s="230"/>
      <c r="M308" s="230"/>
      <c r="N308" s="230"/>
      <c r="O308" s="230"/>
      <c r="P308" s="233"/>
      <c r="Q308" s="230"/>
      <c r="R308" s="208"/>
      <c r="S308" s="239"/>
      <c r="T308" s="239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30"/>
      <c r="F309" s="230"/>
      <c r="G309" s="230"/>
      <c r="H309" s="230"/>
      <c r="I309" s="230"/>
      <c r="J309" s="230"/>
      <c r="K309" s="230"/>
      <c r="L309" s="230"/>
      <c r="M309" s="230"/>
      <c r="N309" s="230"/>
      <c r="O309" s="230"/>
      <c r="P309" s="233"/>
      <c r="Q309" s="230"/>
      <c r="R309" s="208"/>
      <c r="S309" s="239"/>
      <c r="T309" s="239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30"/>
      <c r="F310" s="230"/>
      <c r="G310" s="230"/>
      <c r="H310" s="230"/>
      <c r="I310" s="230"/>
      <c r="J310" s="230"/>
      <c r="K310" s="230"/>
      <c r="L310" s="230"/>
      <c r="M310" s="230"/>
      <c r="N310" s="230"/>
      <c r="O310" s="230"/>
      <c r="P310" s="233"/>
      <c r="Q310" s="230"/>
      <c r="R310" s="208"/>
      <c r="S310" s="239"/>
      <c r="T310" s="239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30"/>
      <c r="F311" s="230"/>
      <c r="G311" s="230"/>
      <c r="H311" s="230"/>
      <c r="I311" s="230"/>
      <c r="J311" s="230"/>
      <c r="K311" s="230"/>
      <c r="L311" s="230"/>
      <c r="M311" s="230"/>
      <c r="N311" s="230"/>
      <c r="O311" s="230"/>
      <c r="P311" s="233"/>
      <c r="Q311" s="230"/>
      <c r="R311" s="208"/>
      <c r="S311" s="239"/>
      <c r="T311" s="239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30"/>
      <c r="F312" s="230"/>
      <c r="G312" s="230"/>
      <c r="H312" s="230"/>
      <c r="I312" s="230"/>
      <c r="J312" s="230"/>
      <c r="K312" s="230"/>
      <c r="L312" s="230"/>
      <c r="M312" s="230"/>
      <c r="N312" s="230"/>
      <c r="O312" s="230"/>
      <c r="P312" s="233"/>
      <c r="Q312" s="230"/>
      <c r="R312" s="208"/>
      <c r="S312" s="239"/>
      <c r="T312" s="239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30"/>
      <c r="F313" s="230"/>
      <c r="G313" s="230"/>
      <c r="H313" s="230"/>
      <c r="I313" s="230"/>
      <c r="J313" s="230"/>
      <c r="K313" s="230"/>
      <c r="L313" s="230"/>
      <c r="M313" s="230"/>
      <c r="N313" s="230"/>
      <c r="O313" s="230"/>
      <c r="P313" s="233"/>
      <c r="Q313" s="230"/>
      <c r="R313" s="208"/>
      <c r="S313" s="239"/>
      <c r="T313" s="239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30"/>
      <c r="F314" s="230"/>
      <c r="G314" s="230"/>
      <c r="H314" s="230"/>
      <c r="I314" s="230"/>
      <c r="J314" s="230"/>
      <c r="K314" s="230"/>
      <c r="L314" s="230"/>
      <c r="M314" s="230"/>
      <c r="N314" s="230"/>
      <c r="O314" s="230"/>
      <c r="P314" s="233"/>
      <c r="Q314" s="230"/>
      <c r="R314" s="208"/>
      <c r="S314" s="239"/>
      <c r="T314" s="239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30"/>
      <c r="F315" s="230"/>
      <c r="G315" s="230"/>
      <c r="H315" s="230"/>
      <c r="I315" s="230"/>
      <c r="J315" s="230"/>
      <c r="K315" s="230"/>
      <c r="L315" s="230"/>
      <c r="M315" s="230"/>
      <c r="N315" s="230"/>
      <c r="O315" s="230"/>
      <c r="P315" s="233"/>
      <c r="Q315" s="230"/>
      <c r="R315" s="208"/>
      <c r="S315" s="239"/>
      <c r="T315" s="239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30"/>
      <c r="F316" s="230"/>
      <c r="G316" s="230"/>
      <c r="H316" s="230"/>
      <c r="I316" s="230"/>
      <c r="J316" s="230"/>
      <c r="K316" s="230"/>
      <c r="L316" s="230"/>
      <c r="M316" s="230"/>
      <c r="N316" s="230"/>
      <c r="O316" s="230"/>
      <c r="P316" s="233"/>
      <c r="Q316" s="230"/>
      <c r="R316" s="208"/>
      <c r="S316" s="239"/>
      <c r="T316" s="239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30"/>
      <c r="F317" s="230"/>
      <c r="G317" s="230"/>
      <c r="H317" s="230"/>
      <c r="I317" s="230"/>
      <c r="J317" s="230"/>
      <c r="K317" s="230"/>
      <c r="L317" s="230"/>
      <c r="M317" s="230"/>
      <c r="N317" s="230"/>
      <c r="O317" s="230"/>
      <c r="P317" s="233"/>
      <c r="Q317" s="230"/>
      <c r="R317" s="208"/>
      <c r="S317" s="239"/>
      <c r="T317" s="239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30"/>
      <c r="F318" s="230"/>
      <c r="G318" s="230"/>
      <c r="H318" s="230"/>
      <c r="I318" s="230"/>
      <c r="J318" s="230"/>
      <c r="K318" s="230"/>
      <c r="L318" s="230"/>
      <c r="M318" s="230"/>
      <c r="N318" s="230"/>
      <c r="O318" s="230"/>
      <c r="P318" s="233"/>
      <c r="Q318" s="230"/>
      <c r="R318" s="208"/>
      <c r="S318" s="239"/>
      <c r="T318" s="239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30"/>
      <c r="F319" s="230"/>
      <c r="G319" s="230"/>
      <c r="H319" s="230"/>
      <c r="I319" s="230"/>
      <c r="J319" s="230"/>
      <c r="K319" s="230"/>
      <c r="L319" s="230"/>
      <c r="M319" s="230"/>
      <c r="N319" s="230"/>
      <c r="O319" s="230"/>
      <c r="P319" s="233"/>
      <c r="Q319" s="230"/>
      <c r="R319" s="208"/>
      <c r="S319" s="239"/>
      <c r="T319" s="239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30"/>
      <c r="F320" s="230"/>
      <c r="G320" s="230"/>
      <c r="H320" s="230"/>
      <c r="I320" s="230"/>
      <c r="J320" s="230"/>
      <c r="K320" s="230"/>
      <c r="L320" s="230"/>
      <c r="M320" s="230"/>
      <c r="N320" s="230"/>
      <c r="O320" s="230"/>
      <c r="P320" s="233"/>
      <c r="Q320" s="230"/>
      <c r="R320" s="208"/>
      <c r="S320" s="239"/>
      <c r="T320" s="239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30"/>
      <c r="F321" s="230"/>
      <c r="G321" s="230"/>
      <c r="H321" s="230"/>
      <c r="I321" s="230"/>
      <c r="J321" s="230"/>
      <c r="K321" s="230"/>
      <c r="L321" s="230"/>
      <c r="M321" s="230"/>
      <c r="N321" s="230"/>
      <c r="O321" s="230"/>
      <c r="P321" s="233"/>
      <c r="Q321" s="230"/>
      <c r="R321" s="208"/>
      <c r="S321" s="239"/>
      <c r="T321" s="239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30"/>
      <c r="F322" s="230"/>
      <c r="G322" s="230"/>
      <c r="H322" s="230"/>
      <c r="I322" s="230"/>
      <c r="J322" s="230"/>
      <c r="K322" s="230"/>
      <c r="L322" s="230"/>
      <c r="M322" s="230"/>
      <c r="N322" s="230"/>
      <c r="O322" s="230"/>
      <c r="P322" s="233"/>
      <c r="Q322" s="230"/>
      <c r="R322" s="208"/>
      <c r="S322" s="239"/>
      <c r="T322" s="239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30"/>
      <c r="F323" s="230"/>
      <c r="G323" s="230"/>
      <c r="H323" s="230"/>
      <c r="I323" s="230"/>
      <c r="J323" s="230"/>
      <c r="K323" s="230"/>
      <c r="L323" s="230"/>
      <c r="M323" s="230"/>
      <c r="N323" s="230"/>
      <c r="O323" s="230"/>
      <c r="P323" s="233"/>
      <c r="Q323" s="230"/>
      <c r="R323" s="208"/>
      <c r="S323" s="239"/>
      <c r="T323" s="239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30"/>
      <c r="F324" s="230"/>
      <c r="G324" s="230"/>
      <c r="H324" s="230"/>
      <c r="I324" s="230"/>
      <c r="J324" s="230"/>
      <c r="K324" s="230"/>
      <c r="L324" s="230"/>
      <c r="M324" s="230"/>
      <c r="N324" s="230"/>
      <c r="O324" s="230"/>
      <c r="P324" s="233"/>
      <c r="Q324" s="230"/>
      <c r="R324" s="208"/>
      <c r="S324" s="239"/>
      <c r="T324" s="239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30"/>
      <c r="F325" s="230"/>
      <c r="G325" s="230"/>
      <c r="H325" s="230"/>
      <c r="I325" s="230"/>
      <c r="J325" s="230"/>
      <c r="K325" s="230"/>
      <c r="L325" s="230"/>
      <c r="M325" s="230"/>
      <c r="N325" s="230"/>
      <c r="O325" s="230"/>
      <c r="P325" s="233"/>
      <c r="Q325" s="230"/>
      <c r="R325" s="208"/>
      <c r="S325" s="239"/>
      <c r="T325" s="239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30"/>
      <c r="F326" s="230"/>
      <c r="G326" s="230"/>
      <c r="H326" s="230"/>
      <c r="I326" s="230"/>
      <c r="J326" s="230"/>
      <c r="K326" s="230"/>
      <c r="L326" s="230"/>
      <c r="M326" s="230"/>
      <c r="N326" s="230"/>
      <c r="O326" s="230"/>
      <c r="P326" s="233"/>
      <c r="Q326" s="230"/>
      <c r="R326" s="208"/>
      <c r="S326" s="239"/>
      <c r="T326" s="239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30"/>
      <c r="F327" s="230"/>
      <c r="G327" s="230"/>
      <c r="H327" s="230"/>
      <c r="I327" s="230"/>
      <c r="J327" s="230"/>
      <c r="K327" s="230"/>
      <c r="L327" s="230"/>
      <c r="M327" s="230"/>
      <c r="N327" s="230"/>
      <c r="O327" s="230"/>
      <c r="P327" s="233"/>
      <c r="Q327" s="230"/>
      <c r="R327" s="208"/>
      <c r="S327" s="239"/>
      <c r="T327" s="239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30"/>
      <c r="F328" s="230"/>
      <c r="G328" s="230"/>
      <c r="H328" s="230"/>
      <c r="I328" s="230"/>
      <c r="J328" s="230"/>
      <c r="K328" s="230"/>
      <c r="L328" s="230"/>
      <c r="M328" s="230"/>
      <c r="N328" s="230"/>
      <c r="O328" s="230"/>
      <c r="P328" s="233"/>
      <c r="Q328" s="230"/>
      <c r="R328" s="208"/>
      <c r="S328" s="239"/>
      <c r="T328" s="239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30"/>
      <c r="F329" s="230"/>
      <c r="G329" s="230"/>
      <c r="H329" s="230"/>
      <c r="I329" s="230"/>
      <c r="J329" s="230"/>
      <c r="K329" s="230"/>
      <c r="L329" s="230"/>
      <c r="M329" s="230"/>
      <c r="N329" s="230"/>
      <c r="O329" s="230"/>
      <c r="P329" s="233"/>
      <c r="Q329" s="230"/>
      <c r="R329" s="208"/>
      <c r="S329" s="239"/>
      <c r="T329" s="239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30"/>
      <c r="F330" s="230"/>
      <c r="G330" s="230"/>
      <c r="H330" s="230"/>
      <c r="I330" s="230"/>
      <c r="J330" s="230"/>
      <c r="K330" s="230"/>
      <c r="L330" s="230"/>
      <c r="M330" s="230"/>
      <c r="N330" s="230"/>
      <c r="O330" s="230"/>
      <c r="P330" s="233"/>
      <c r="Q330" s="230"/>
      <c r="R330" s="208"/>
      <c r="S330" s="239"/>
      <c r="T330" s="239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30"/>
      <c r="F331" s="230"/>
      <c r="G331" s="230"/>
      <c r="H331" s="230"/>
      <c r="I331" s="230"/>
      <c r="J331" s="230"/>
      <c r="K331" s="230"/>
      <c r="L331" s="230"/>
      <c r="M331" s="230"/>
      <c r="N331" s="230"/>
      <c r="O331" s="230"/>
      <c r="P331" s="233"/>
      <c r="Q331" s="230"/>
      <c r="R331" s="208"/>
      <c r="S331" s="239"/>
      <c r="T331" s="239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30"/>
      <c r="F332" s="230"/>
      <c r="G332" s="230"/>
      <c r="H332" s="230"/>
      <c r="I332" s="230"/>
      <c r="J332" s="230"/>
      <c r="K332" s="230"/>
      <c r="L332" s="230"/>
      <c r="M332" s="230"/>
      <c r="N332" s="230"/>
      <c r="O332" s="230"/>
      <c r="P332" s="233"/>
      <c r="Q332" s="230"/>
      <c r="R332" s="208"/>
      <c r="S332" s="239"/>
      <c r="T332" s="239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30"/>
      <c r="F333" s="230"/>
      <c r="G333" s="230"/>
      <c r="H333" s="230"/>
      <c r="I333" s="230"/>
      <c r="J333" s="230"/>
      <c r="K333" s="230"/>
      <c r="L333" s="230"/>
      <c r="M333" s="230"/>
      <c r="N333" s="230"/>
      <c r="O333" s="230"/>
      <c r="P333" s="233"/>
      <c r="Q333" s="230"/>
      <c r="R333" s="208"/>
      <c r="S333" s="239"/>
      <c r="T333" s="239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30"/>
      <c r="F334" s="230"/>
      <c r="G334" s="230"/>
      <c r="H334" s="230"/>
      <c r="I334" s="230"/>
      <c r="J334" s="230"/>
      <c r="K334" s="230"/>
      <c r="L334" s="230"/>
      <c r="M334" s="230"/>
      <c r="N334" s="230"/>
      <c r="O334" s="230"/>
      <c r="P334" s="233"/>
      <c r="Q334" s="230"/>
      <c r="R334" s="208"/>
      <c r="S334" s="239"/>
      <c r="T334" s="239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30"/>
      <c r="F335" s="230"/>
      <c r="G335" s="230"/>
      <c r="H335" s="230"/>
      <c r="I335" s="230"/>
      <c r="J335" s="230"/>
      <c r="K335" s="230"/>
      <c r="L335" s="230"/>
      <c r="M335" s="230"/>
      <c r="N335" s="230"/>
      <c r="O335" s="230"/>
      <c r="P335" s="233"/>
      <c r="Q335" s="230"/>
      <c r="R335" s="208"/>
      <c r="S335" s="239"/>
      <c r="T335" s="239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30"/>
      <c r="F336" s="230"/>
      <c r="G336" s="230"/>
      <c r="H336" s="230"/>
      <c r="I336" s="230"/>
      <c r="J336" s="230"/>
      <c r="K336" s="230"/>
      <c r="L336" s="230"/>
      <c r="M336" s="230"/>
      <c r="N336" s="230"/>
      <c r="O336" s="230"/>
      <c r="P336" s="233"/>
      <c r="Q336" s="230"/>
      <c r="R336" s="208"/>
      <c r="S336" s="239"/>
      <c r="T336" s="239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30"/>
      <c r="F337" s="230"/>
      <c r="G337" s="230"/>
      <c r="H337" s="230"/>
      <c r="I337" s="230"/>
      <c r="J337" s="230"/>
      <c r="K337" s="230"/>
      <c r="L337" s="230"/>
      <c r="M337" s="230"/>
      <c r="N337" s="230"/>
      <c r="O337" s="230"/>
      <c r="P337" s="233"/>
      <c r="Q337" s="230"/>
      <c r="R337" s="208"/>
      <c r="S337" s="239"/>
      <c r="T337" s="239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30"/>
      <c r="F338" s="230"/>
      <c r="G338" s="230"/>
      <c r="H338" s="230"/>
      <c r="I338" s="230"/>
      <c r="J338" s="230"/>
      <c r="K338" s="230"/>
      <c r="L338" s="230"/>
      <c r="M338" s="230"/>
      <c r="N338" s="230"/>
      <c r="O338" s="230"/>
      <c r="P338" s="233"/>
      <c r="Q338" s="230"/>
      <c r="R338" s="208"/>
      <c r="S338" s="239"/>
      <c r="T338" s="239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30"/>
      <c r="F339" s="230"/>
      <c r="G339" s="230"/>
      <c r="H339" s="230"/>
      <c r="I339" s="230"/>
      <c r="J339" s="230"/>
      <c r="K339" s="230"/>
      <c r="L339" s="230"/>
      <c r="M339" s="230"/>
      <c r="N339" s="230"/>
      <c r="O339" s="230"/>
      <c r="P339" s="233"/>
      <c r="Q339" s="230"/>
      <c r="R339" s="208"/>
      <c r="S339" s="239"/>
      <c r="T339" s="239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30"/>
      <c r="F340" s="230"/>
      <c r="G340" s="230"/>
      <c r="H340" s="230"/>
      <c r="I340" s="230"/>
      <c r="J340" s="230"/>
      <c r="K340" s="230"/>
      <c r="L340" s="230"/>
      <c r="M340" s="230"/>
      <c r="N340" s="230"/>
      <c r="O340" s="230"/>
      <c r="P340" s="233"/>
      <c r="Q340" s="230"/>
      <c r="R340" s="208"/>
      <c r="S340" s="239"/>
      <c r="T340" s="239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30"/>
      <c r="F341" s="230"/>
      <c r="G341" s="230"/>
      <c r="H341" s="230"/>
      <c r="I341" s="230"/>
      <c r="J341" s="230"/>
      <c r="K341" s="230"/>
      <c r="L341" s="230"/>
      <c r="M341" s="230"/>
      <c r="N341" s="230"/>
      <c r="O341" s="230"/>
      <c r="P341" s="233"/>
      <c r="Q341" s="230"/>
      <c r="R341" s="208"/>
      <c r="S341" s="239"/>
      <c r="T341" s="239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30"/>
      <c r="F342" s="230"/>
      <c r="G342" s="230"/>
      <c r="H342" s="230"/>
      <c r="I342" s="230"/>
      <c r="J342" s="230"/>
      <c r="K342" s="230"/>
      <c r="L342" s="230"/>
      <c r="M342" s="230"/>
      <c r="N342" s="230"/>
      <c r="O342" s="230"/>
      <c r="P342" s="233"/>
      <c r="Q342" s="230"/>
      <c r="R342" s="208"/>
      <c r="S342" s="239"/>
      <c r="T342" s="239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30"/>
      <c r="F343" s="230"/>
      <c r="G343" s="230"/>
      <c r="H343" s="230"/>
      <c r="I343" s="230"/>
      <c r="J343" s="230"/>
      <c r="K343" s="230"/>
      <c r="L343" s="230"/>
      <c r="M343" s="230"/>
      <c r="N343" s="230"/>
      <c r="O343" s="230"/>
      <c r="P343" s="233"/>
      <c r="Q343" s="230"/>
      <c r="R343" s="208"/>
      <c r="S343" s="239"/>
      <c r="T343" s="239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30"/>
      <c r="F344" s="230"/>
      <c r="G344" s="230"/>
      <c r="H344" s="230"/>
      <c r="I344" s="230"/>
      <c r="J344" s="230"/>
      <c r="K344" s="230"/>
      <c r="L344" s="230"/>
      <c r="M344" s="230"/>
      <c r="N344" s="230"/>
      <c r="O344" s="230"/>
      <c r="P344" s="233"/>
      <c r="Q344" s="230"/>
      <c r="R344" s="208"/>
      <c r="S344" s="239"/>
      <c r="T344" s="239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30"/>
      <c r="F345" s="230"/>
      <c r="G345" s="230"/>
      <c r="H345" s="230"/>
      <c r="I345" s="230"/>
      <c r="J345" s="230"/>
      <c r="K345" s="230"/>
      <c r="L345" s="230"/>
      <c r="M345" s="230"/>
      <c r="N345" s="230"/>
      <c r="O345" s="230"/>
      <c r="P345" s="233"/>
      <c r="Q345" s="230"/>
      <c r="R345" s="208"/>
      <c r="S345" s="239"/>
      <c r="T345" s="239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30"/>
      <c r="F346" s="230"/>
      <c r="G346" s="230"/>
      <c r="H346" s="230"/>
      <c r="I346" s="230"/>
      <c r="J346" s="230"/>
      <c r="K346" s="230"/>
      <c r="L346" s="230"/>
      <c r="M346" s="230"/>
      <c r="N346" s="230"/>
      <c r="O346" s="230"/>
      <c r="P346" s="233"/>
      <c r="Q346" s="230"/>
      <c r="R346" s="208"/>
      <c r="S346" s="239"/>
      <c r="T346" s="239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30"/>
      <c r="F347" s="230"/>
      <c r="G347" s="230"/>
      <c r="H347" s="230"/>
      <c r="I347" s="230"/>
      <c r="J347" s="230"/>
      <c r="K347" s="230"/>
      <c r="L347" s="230"/>
      <c r="M347" s="230"/>
      <c r="N347" s="230"/>
      <c r="O347" s="230"/>
      <c r="P347" s="233"/>
      <c r="Q347" s="230"/>
      <c r="R347" s="208"/>
      <c r="S347" s="239"/>
      <c r="T347" s="239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30"/>
      <c r="F348" s="230"/>
      <c r="G348" s="230"/>
      <c r="H348" s="230"/>
      <c r="I348" s="230"/>
      <c r="J348" s="230"/>
      <c r="K348" s="230"/>
      <c r="L348" s="230"/>
      <c r="M348" s="230"/>
      <c r="N348" s="230"/>
      <c r="O348" s="230"/>
      <c r="P348" s="233"/>
      <c r="Q348" s="230"/>
      <c r="R348" s="208"/>
      <c r="S348" s="239"/>
      <c r="T348" s="239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30"/>
      <c r="F349" s="230"/>
      <c r="G349" s="230"/>
      <c r="H349" s="230"/>
      <c r="I349" s="230"/>
      <c r="J349" s="230"/>
      <c r="K349" s="230"/>
      <c r="L349" s="230"/>
      <c r="M349" s="230"/>
      <c r="N349" s="230"/>
      <c r="O349" s="230"/>
      <c r="P349" s="233"/>
      <c r="Q349" s="230"/>
      <c r="R349" s="208"/>
      <c r="S349" s="239"/>
      <c r="T349" s="239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30"/>
      <c r="F350" s="230"/>
      <c r="G350" s="230"/>
      <c r="H350" s="230"/>
      <c r="I350" s="230"/>
      <c r="J350" s="230"/>
      <c r="K350" s="230"/>
      <c r="L350" s="230"/>
      <c r="M350" s="230"/>
      <c r="N350" s="230"/>
      <c r="O350" s="230"/>
      <c r="P350" s="233"/>
      <c r="Q350" s="230"/>
      <c r="R350" s="208"/>
      <c r="S350" s="239"/>
      <c r="T350" s="239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30"/>
      <c r="F351" s="230"/>
      <c r="G351" s="230"/>
      <c r="H351" s="230"/>
      <c r="I351" s="230"/>
      <c r="J351" s="230"/>
      <c r="K351" s="230"/>
      <c r="L351" s="230"/>
      <c r="M351" s="230"/>
      <c r="N351" s="230"/>
      <c r="O351" s="230"/>
      <c r="P351" s="233"/>
      <c r="Q351" s="230"/>
      <c r="R351" s="208"/>
      <c r="S351" s="239"/>
      <c r="T351" s="239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30"/>
      <c r="F352" s="230"/>
      <c r="G352" s="230"/>
      <c r="H352" s="230"/>
      <c r="I352" s="230"/>
      <c r="J352" s="230"/>
      <c r="K352" s="230"/>
      <c r="L352" s="230"/>
      <c r="M352" s="230"/>
      <c r="N352" s="230"/>
      <c r="O352" s="230"/>
      <c r="P352" s="233"/>
      <c r="Q352" s="230"/>
      <c r="R352" s="208"/>
      <c r="S352" s="239"/>
      <c r="T352" s="239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30"/>
      <c r="F353" s="230"/>
      <c r="G353" s="230"/>
      <c r="H353" s="230"/>
      <c r="I353" s="230"/>
      <c r="J353" s="230"/>
      <c r="K353" s="230"/>
      <c r="L353" s="230"/>
      <c r="M353" s="230"/>
      <c r="N353" s="230"/>
      <c r="O353" s="230"/>
      <c r="P353" s="233"/>
      <c r="Q353" s="230"/>
      <c r="R353" s="208"/>
      <c r="S353" s="239"/>
      <c r="T353" s="239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30"/>
      <c r="F354" s="230"/>
      <c r="G354" s="230"/>
      <c r="H354" s="230"/>
      <c r="I354" s="230"/>
      <c r="J354" s="230"/>
      <c r="K354" s="230"/>
      <c r="L354" s="230"/>
      <c r="M354" s="230"/>
      <c r="N354" s="230"/>
      <c r="O354" s="230"/>
      <c r="P354" s="233"/>
      <c r="Q354" s="230"/>
      <c r="R354" s="208"/>
      <c r="S354" s="239"/>
      <c r="T354" s="239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30"/>
      <c r="F355" s="230"/>
      <c r="G355" s="230"/>
      <c r="H355" s="230"/>
      <c r="I355" s="230"/>
      <c r="J355" s="230"/>
      <c r="K355" s="230"/>
      <c r="L355" s="230"/>
      <c r="M355" s="230"/>
      <c r="N355" s="230"/>
      <c r="O355" s="230"/>
      <c r="P355" s="233"/>
      <c r="Q355" s="230"/>
      <c r="R355" s="208"/>
      <c r="S355" s="239"/>
      <c r="T355" s="239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30"/>
      <c r="F356" s="230"/>
      <c r="G356" s="230"/>
      <c r="H356" s="230"/>
      <c r="I356" s="230"/>
      <c r="J356" s="230"/>
      <c r="K356" s="230"/>
      <c r="L356" s="230"/>
      <c r="M356" s="230"/>
      <c r="N356" s="230"/>
      <c r="O356" s="230"/>
      <c r="P356" s="233"/>
      <c r="Q356" s="230"/>
      <c r="R356" s="208"/>
      <c r="S356" s="239"/>
      <c r="T356" s="239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30"/>
      <c r="F357" s="230"/>
      <c r="G357" s="230"/>
      <c r="H357" s="230"/>
      <c r="I357" s="230"/>
      <c r="J357" s="230"/>
      <c r="K357" s="230"/>
      <c r="L357" s="230"/>
      <c r="M357" s="230"/>
      <c r="N357" s="230"/>
      <c r="O357" s="230"/>
      <c r="P357" s="233"/>
      <c r="Q357" s="230"/>
      <c r="R357" s="208"/>
      <c r="S357" s="239"/>
      <c r="T357" s="239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30"/>
      <c r="F358" s="230"/>
      <c r="G358" s="230"/>
      <c r="H358" s="230"/>
      <c r="I358" s="230"/>
      <c r="J358" s="230"/>
      <c r="K358" s="230"/>
      <c r="L358" s="230"/>
      <c r="M358" s="230"/>
      <c r="N358" s="230"/>
      <c r="O358" s="230"/>
      <c r="P358" s="233"/>
      <c r="Q358" s="230"/>
      <c r="R358" s="208"/>
      <c r="S358" s="239"/>
      <c r="T358" s="239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30"/>
      <c r="F359" s="230"/>
      <c r="G359" s="230"/>
      <c r="H359" s="230"/>
      <c r="I359" s="230"/>
      <c r="J359" s="230"/>
      <c r="K359" s="230"/>
      <c r="L359" s="230"/>
      <c r="M359" s="230"/>
      <c r="N359" s="230"/>
      <c r="O359" s="230"/>
      <c r="P359" s="233"/>
      <c r="Q359" s="230"/>
      <c r="R359" s="208"/>
      <c r="S359" s="239"/>
      <c r="T359" s="239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30"/>
      <c r="F360" s="230"/>
      <c r="G360" s="230"/>
      <c r="H360" s="230"/>
      <c r="I360" s="230"/>
      <c r="J360" s="230"/>
      <c r="K360" s="230"/>
      <c r="L360" s="230"/>
      <c r="M360" s="230"/>
      <c r="N360" s="230"/>
      <c r="O360" s="230"/>
      <c r="P360" s="233"/>
      <c r="Q360" s="230"/>
      <c r="R360" s="208"/>
      <c r="S360" s="239"/>
      <c r="T360" s="239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30"/>
      <c r="F361" s="230"/>
      <c r="G361" s="230"/>
      <c r="H361" s="230"/>
      <c r="I361" s="230"/>
      <c r="J361" s="230"/>
      <c r="K361" s="230"/>
      <c r="L361" s="230"/>
      <c r="M361" s="230"/>
      <c r="N361" s="230"/>
      <c r="O361" s="230"/>
      <c r="P361" s="233"/>
      <c r="Q361" s="230"/>
      <c r="R361" s="208"/>
      <c r="S361" s="239"/>
      <c r="T361" s="239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30"/>
      <c r="F362" s="230"/>
      <c r="G362" s="230"/>
      <c r="H362" s="230"/>
      <c r="I362" s="230"/>
      <c r="J362" s="230"/>
      <c r="K362" s="230"/>
      <c r="L362" s="230"/>
      <c r="M362" s="230"/>
      <c r="N362" s="230"/>
      <c r="O362" s="230"/>
      <c r="P362" s="233"/>
      <c r="Q362" s="230"/>
      <c r="R362" s="208"/>
      <c r="S362" s="239"/>
      <c r="T362" s="239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30"/>
      <c r="F363" s="230"/>
      <c r="G363" s="230"/>
      <c r="H363" s="230"/>
      <c r="I363" s="230"/>
      <c r="J363" s="230"/>
      <c r="K363" s="230"/>
      <c r="L363" s="230"/>
      <c r="M363" s="230"/>
      <c r="N363" s="230"/>
      <c r="O363" s="230"/>
      <c r="P363" s="233"/>
      <c r="Q363" s="230"/>
      <c r="R363" s="208"/>
      <c r="S363" s="239"/>
      <c r="T363" s="239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30"/>
      <c r="F364" s="230"/>
      <c r="G364" s="230"/>
      <c r="H364" s="230"/>
      <c r="I364" s="230"/>
      <c r="J364" s="230"/>
      <c r="K364" s="230"/>
      <c r="L364" s="230"/>
      <c r="M364" s="230"/>
      <c r="N364" s="230"/>
      <c r="O364" s="230"/>
      <c r="P364" s="233"/>
      <c r="Q364" s="230"/>
      <c r="R364" s="208"/>
      <c r="S364" s="239"/>
      <c r="T364" s="239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30"/>
      <c r="F365" s="230"/>
      <c r="G365" s="230"/>
      <c r="H365" s="230"/>
      <c r="I365" s="230"/>
      <c r="J365" s="230"/>
      <c r="K365" s="230"/>
      <c r="L365" s="230"/>
      <c r="M365" s="230"/>
      <c r="N365" s="230"/>
      <c r="O365" s="230"/>
      <c r="P365" s="233"/>
      <c r="Q365" s="230"/>
      <c r="R365" s="208"/>
      <c r="S365" s="239"/>
      <c r="T365" s="239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30"/>
      <c r="F366" s="230"/>
      <c r="G366" s="230"/>
      <c r="H366" s="230"/>
      <c r="I366" s="230"/>
      <c r="J366" s="230"/>
      <c r="K366" s="230"/>
      <c r="L366" s="230"/>
      <c r="M366" s="230"/>
      <c r="N366" s="230"/>
      <c r="O366" s="230"/>
      <c r="P366" s="233"/>
      <c r="Q366" s="230"/>
      <c r="R366" s="208"/>
      <c r="S366" s="239"/>
      <c r="T366" s="239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30"/>
      <c r="F367" s="230"/>
      <c r="G367" s="230"/>
      <c r="H367" s="230"/>
      <c r="I367" s="230"/>
      <c r="J367" s="230"/>
      <c r="K367" s="230"/>
      <c r="L367" s="230"/>
      <c r="M367" s="230"/>
      <c r="N367" s="230"/>
      <c r="O367" s="230"/>
      <c r="P367" s="233"/>
      <c r="Q367" s="230"/>
      <c r="R367" s="208"/>
      <c r="S367" s="239"/>
      <c r="T367" s="239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30"/>
      <c r="F368" s="230"/>
      <c r="G368" s="230"/>
      <c r="H368" s="230"/>
      <c r="I368" s="230"/>
      <c r="J368" s="230"/>
      <c r="K368" s="230"/>
      <c r="L368" s="230"/>
      <c r="M368" s="230"/>
      <c r="N368" s="230"/>
      <c r="O368" s="230"/>
      <c r="P368" s="233"/>
      <c r="Q368" s="230"/>
      <c r="R368" s="208"/>
      <c r="S368" s="239"/>
      <c r="T368" s="239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30"/>
      <c r="F369" s="230"/>
      <c r="G369" s="230"/>
      <c r="H369" s="230"/>
      <c r="I369" s="230"/>
      <c r="J369" s="230"/>
      <c r="K369" s="230"/>
      <c r="L369" s="230"/>
      <c r="M369" s="230"/>
      <c r="N369" s="230"/>
      <c r="O369" s="230"/>
      <c r="P369" s="233"/>
      <c r="Q369" s="230"/>
      <c r="R369" s="208"/>
      <c r="S369" s="239"/>
      <c r="T369" s="239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30"/>
      <c r="F370" s="230"/>
      <c r="G370" s="230"/>
      <c r="H370" s="230"/>
      <c r="I370" s="230"/>
      <c r="J370" s="230"/>
      <c r="K370" s="230"/>
      <c r="L370" s="230"/>
      <c r="M370" s="230"/>
      <c r="N370" s="230"/>
      <c r="O370" s="230"/>
      <c r="P370" s="233"/>
      <c r="Q370" s="230"/>
      <c r="R370" s="208"/>
      <c r="S370" s="239"/>
      <c r="T370" s="239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30"/>
      <c r="F371" s="230"/>
      <c r="G371" s="230"/>
      <c r="H371" s="230"/>
      <c r="I371" s="230"/>
      <c r="J371" s="230"/>
      <c r="K371" s="230"/>
      <c r="L371" s="230"/>
      <c r="M371" s="230"/>
      <c r="N371" s="230"/>
      <c r="O371" s="230"/>
      <c r="P371" s="233"/>
      <c r="Q371" s="230"/>
      <c r="R371" s="208"/>
      <c r="S371" s="239"/>
      <c r="T371" s="239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30"/>
      <c r="F372" s="230"/>
      <c r="G372" s="230"/>
      <c r="H372" s="230"/>
      <c r="I372" s="230"/>
      <c r="J372" s="230"/>
      <c r="K372" s="230"/>
      <c r="L372" s="230"/>
      <c r="M372" s="230"/>
      <c r="N372" s="230"/>
      <c r="O372" s="230"/>
      <c r="P372" s="233"/>
      <c r="Q372" s="230"/>
      <c r="R372" s="208"/>
      <c r="S372" s="239"/>
      <c r="T372" s="239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30"/>
      <c r="F373" s="230"/>
      <c r="G373" s="230"/>
      <c r="H373" s="230"/>
      <c r="I373" s="230"/>
      <c r="J373" s="230"/>
      <c r="K373" s="230"/>
      <c r="L373" s="230"/>
      <c r="M373" s="230"/>
      <c r="N373" s="230"/>
      <c r="O373" s="230"/>
      <c r="P373" s="233"/>
      <c r="Q373" s="230"/>
      <c r="R373" s="208"/>
      <c r="S373" s="239"/>
      <c r="T373" s="239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30"/>
      <c r="F374" s="230"/>
      <c r="G374" s="230"/>
      <c r="H374" s="230"/>
      <c r="I374" s="230"/>
      <c r="J374" s="230"/>
      <c r="K374" s="230"/>
      <c r="L374" s="230"/>
      <c r="M374" s="230"/>
      <c r="N374" s="230"/>
      <c r="O374" s="230"/>
      <c r="P374" s="233"/>
      <c r="Q374" s="230"/>
      <c r="R374" s="208"/>
      <c r="S374" s="239"/>
      <c r="T374" s="239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30"/>
      <c r="F375" s="230"/>
      <c r="G375" s="230"/>
      <c r="H375" s="230"/>
      <c r="I375" s="230"/>
      <c r="J375" s="230"/>
      <c r="K375" s="230"/>
      <c r="L375" s="230"/>
      <c r="M375" s="230"/>
      <c r="N375" s="230"/>
      <c r="O375" s="230"/>
      <c r="P375" s="233"/>
      <c r="Q375" s="230"/>
      <c r="R375" s="208"/>
      <c r="S375" s="239"/>
      <c r="T375" s="239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30"/>
      <c r="F376" s="230"/>
      <c r="G376" s="230"/>
      <c r="H376" s="230"/>
      <c r="I376" s="230"/>
      <c r="J376" s="230"/>
      <c r="K376" s="230"/>
      <c r="L376" s="230"/>
      <c r="M376" s="230"/>
      <c r="N376" s="230"/>
      <c r="O376" s="230"/>
      <c r="P376" s="233"/>
      <c r="Q376" s="230"/>
      <c r="R376" s="208"/>
      <c r="S376" s="239"/>
      <c r="T376" s="239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30"/>
      <c r="F377" s="230"/>
      <c r="G377" s="230"/>
      <c r="H377" s="230"/>
      <c r="I377" s="230"/>
      <c r="J377" s="230"/>
      <c r="K377" s="230"/>
      <c r="L377" s="230"/>
      <c r="M377" s="230"/>
      <c r="N377" s="230"/>
      <c r="O377" s="230"/>
      <c r="P377" s="233"/>
      <c r="Q377" s="230"/>
      <c r="R377" s="208"/>
      <c r="S377" s="239"/>
      <c r="T377" s="239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30"/>
      <c r="F378" s="230"/>
      <c r="G378" s="230"/>
      <c r="H378" s="230"/>
      <c r="I378" s="230"/>
      <c r="J378" s="230"/>
      <c r="K378" s="230"/>
      <c r="L378" s="230"/>
      <c r="M378" s="230"/>
      <c r="N378" s="230"/>
      <c r="O378" s="230"/>
      <c r="P378" s="233"/>
      <c r="Q378" s="230"/>
      <c r="R378" s="208"/>
      <c r="S378" s="239"/>
      <c r="T378" s="239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30"/>
      <c r="F379" s="230"/>
      <c r="G379" s="230"/>
      <c r="H379" s="230"/>
      <c r="I379" s="230"/>
      <c r="J379" s="230"/>
      <c r="K379" s="230"/>
      <c r="L379" s="230"/>
      <c r="M379" s="230"/>
      <c r="N379" s="230"/>
      <c r="O379" s="230"/>
      <c r="P379" s="233"/>
      <c r="Q379" s="230"/>
      <c r="R379" s="208"/>
      <c r="S379" s="239"/>
      <c r="T379" s="239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30"/>
      <c r="F380" s="230"/>
      <c r="G380" s="230"/>
      <c r="H380" s="230"/>
      <c r="I380" s="230"/>
      <c r="J380" s="230"/>
      <c r="K380" s="230"/>
      <c r="L380" s="230"/>
      <c r="M380" s="230"/>
      <c r="N380" s="230"/>
      <c r="O380" s="230"/>
      <c r="P380" s="233"/>
      <c r="Q380" s="230"/>
      <c r="R380" s="208"/>
      <c r="S380" s="239"/>
      <c r="T380" s="239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30"/>
      <c r="F381" s="230"/>
      <c r="G381" s="230"/>
      <c r="H381" s="230"/>
      <c r="I381" s="230"/>
      <c r="J381" s="230"/>
      <c r="K381" s="230"/>
      <c r="L381" s="230"/>
      <c r="M381" s="230"/>
      <c r="N381" s="230"/>
      <c r="O381" s="230"/>
      <c r="P381" s="233"/>
      <c r="Q381" s="230"/>
      <c r="R381" s="208"/>
      <c r="S381" s="239"/>
      <c r="T381" s="239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30"/>
      <c r="F382" s="230"/>
      <c r="G382" s="230"/>
      <c r="H382" s="230"/>
      <c r="I382" s="230"/>
      <c r="J382" s="230"/>
      <c r="K382" s="230"/>
      <c r="L382" s="230"/>
      <c r="M382" s="230"/>
      <c r="N382" s="230"/>
      <c r="O382" s="230"/>
      <c r="P382" s="233"/>
      <c r="Q382" s="230"/>
      <c r="R382" s="208"/>
      <c r="S382" s="239"/>
      <c r="T382" s="239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30"/>
      <c r="F383" s="230"/>
      <c r="G383" s="230"/>
      <c r="H383" s="230"/>
      <c r="I383" s="230"/>
      <c r="J383" s="230"/>
      <c r="K383" s="230"/>
      <c r="L383" s="230"/>
      <c r="M383" s="230"/>
      <c r="N383" s="230"/>
      <c r="O383" s="230"/>
      <c r="P383" s="233"/>
      <c r="Q383" s="230"/>
      <c r="R383" s="208"/>
      <c r="S383" s="239"/>
      <c r="T383" s="239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30"/>
      <c r="F384" s="230"/>
      <c r="G384" s="230"/>
      <c r="H384" s="230"/>
      <c r="I384" s="230"/>
      <c r="J384" s="230"/>
      <c r="K384" s="230"/>
      <c r="L384" s="230"/>
      <c r="M384" s="230"/>
      <c r="N384" s="230"/>
      <c r="O384" s="230"/>
      <c r="P384" s="233"/>
      <c r="Q384" s="230"/>
      <c r="R384" s="208"/>
      <c r="S384" s="239"/>
      <c r="T384" s="239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30"/>
      <c r="F385" s="230"/>
      <c r="G385" s="230"/>
      <c r="H385" s="230"/>
      <c r="I385" s="230"/>
      <c r="J385" s="230"/>
      <c r="K385" s="230"/>
      <c r="L385" s="230"/>
      <c r="M385" s="230"/>
      <c r="N385" s="230"/>
      <c r="O385" s="230"/>
      <c r="P385" s="233"/>
      <c r="Q385" s="230"/>
      <c r="R385" s="208"/>
      <c r="S385" s="239"/>
      <c r="T385" s="239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30"/>
      <c r="F386" s="230"/>
      <c r="G386" s="230"/>
      <c r="H386" s="230"/>
      <c r="I386" s="230"/>
      <c r="J386" s="230"/>
      <c r="K386" s="230"/>
      <c r="L386" s="230"/>
      <c r="M386" s="230"/>
      <c r="N386" s="230"/>
      <c r="O386" s="230"/>
      <c r="P386" s="233"/>
      <c r="Q386" s="230"/>
      <c r="R386" s="208"/>
      <c r="S386" s="239"/>
      <c r="T386" s="239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30"/>
      <c r="F387" s="230"/>
      <c r="G387" s="230"/>
      <c r="H387" s="230"/>
      <c r="I387" s="230"/>
      <c r="J387" s="230"/>
      <c r="K387" s="230"/>
      <c r="L387" s="230"/>
      <c r="M387" s="230"/>
      <c r="N387" s="230"/>
      <c r="O387" s="230"/>
      <c r="P387" s="233"/>
      <c r="Q387" s="230"/>
      <c r="R387" s="208"/>
      <c r="S387" s="239"/>
      <c r="T387" s="239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30"/>
      <c r="F388" s="230"/>
      <c r="G388" s="230"/>
      <c r="H388" s="230"/>
      <c r="I388" s="230"/>
      <c r="J388" s="230"/>
      <c r="K388" s="230"/>
      <c r="L388" s="230"/>
      <c r="M388" s="230"/>
      <c r="N388" s="230"/>
      <c r="O388" s="230"/>
      <c r="P388" s="233"/>
      <c r="Q388" s="230"/>
      <c r="R388" s="208"/>
      <c r="S388" s="239"/>
      <c r="T388" s="239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30"/>
      <c r="F389" s="230"/>
      <c r="G389" s="230"/>
      <c r="H389" s="230"/>
      <c r="I389" s="230"/>
      <c r="J389" s="230"/>
      <c r="K389" s="230"/>
      <c r="L389" s="230"/>
      <c r="M389" s="230"/>
      <c r="N389" s="230"/>
      <c r="O389" s="230"/>
      <c r="P389" s="233"/>
      <c r="Q389" s="230"/>
      <c r="R389" s="208"/>
      <c r="S389" s="239"/>
      <c r="T389" s="239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30"/>
      <c r="F390" s="230"/>
      <c r="G390" s="230"/>
      <c r="H390" s="230"/>
      <c r="I390" s="230"/>
      <c r="J390" s="230"/>
      <c r="K390" s="230"/>
      <c r="L390" s="230"/>
      <c r="M390" s="230"/>
      <c r="N390" s="230"/>
      <c r="O390" s="230"/>
      <c r="P390" s="233"/>
      <c r="Q390" s="230"/>
      <c r="R390" s="208"/>
      <c r="S390" s="239"/>
      <c r="T390" s="239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30"/>
      <c r="F391" s="230"/>
      <c r="G391" s="230"/>
      <c r="H391" s="230"/>
      <c r="I391" s="230"/>
      <c r="J391" s="230"/>
      <c r="K391" s="230"/>
      <c r="L391" s="230"/>
      <c r="M391" s="230"/>
      <c r="N391" s="230"/>
      <c r="O391" s="230"/>
      <c r="P391" s="233"/>
      <c r="Q391" s="230"/>
      <c r="R391" s="208"/>
      <c r="S391" s="239"/>
      <c r="T391" s="239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30"/>
      <c r="F392" s="230"/>
      <c r="G392" s="230"/>
      <c r="H392" s="230"/>
      <c r="I392" s="230"/>
      <c r="J392" s="230"/>
      <c r="K392" s="230"/>
      <c r="L392" s="230"/>
      <c r="M392" s="230"/>
      <c r="N392" s="230"/>
      <c r="O392" s="230"/>
      <c r="P392" s="233"/>
      <c r="Q392" s="230"/>
      <c r="R392" s="208"/>
      <c r="S392" s="239"/>
      <c r="T392" s="239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30"/>
      <c r="F393" s="230"/>
      <c r="G393" s="230"/>
      <c r="H393" s="230"/>
      <c r="I393" s="230"/>
      <c r="J393" s="230"/>
      <c r="K393" s="230"/>
      <c r="L393" s="230"/>
      <c r="M393" s="230"/>
      <c r="N393" s="230"/>
      <c r="O393" s="230"/>
      <c r="P393" s="233"/>
      <c r="Q393" s="230"/>
      <c r="R393" s="208"/>
      <c r="S393" s="239"/>
      <c r="T393" s="239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30"/>
      <c r="F394" s="230"/>
      <c r="G394" s="230"/>
      <c r="H394" s="230"/>
      <c r="I394" s="230"/>
      <c r="J394" s="230"/>
      <c r="K394" s="230"/>
      <c r="L394" s="230"/>
      <c r="M394" s="230"/>
      <c r="N394" s="230"/>
      <c r="O394" s="230"/>
      <c r="P394" s="233"/>
      <c r="Q394" s="230"/>
      <c r="R394" s="208"/>
      <c r="S394" s="239"/>
      <c r="T394" s="239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30"/>
      <c r="F395" s="230"/>
      <c r="G395" s="230"/>
      <c r="H395" s="230"/>
      <c r="I395" s="230"/>
      <c r="J395" s="230"/>
      <c r="K395" s="230"/>
      <c r="L395" s="230"/>
      <c r="M395" s="230"/>
      <c r="N395" s="230"/>
      <c r="O395" s="230"/>
      <c r="P395" s="233"/>
      <c r="Q395" s="230"/>
      <c r="R395" s="208"/>
      <c r="S395" s="239"/>
      <c r="T395" s="239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30"/>
      <c r="F396" s="230"/>
      <c r="G396" s="230"/>
      <c r="H396" s="230"/>
      <c r="I396" s="230"/>
      <c r="J396" s="230"/>
      <c r="K396" s="230"/>
      <c r="L396" s="230"/>
      <c r="M396" s="230"/>
      <c r="N396" s="230"/>
      <c r="O396" s="230"/>
      <c r="P396" s="233"/>
      <c r="Q396" s="230"/>
      <c r="R396" s="208"/>
      <c r="S396" s="239"/>
      <c r="T396" s="239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30"/>
      <c r="F397" s="230"/>
      <c r="G397" s="230"/>
      <c r="H397" s="230"/>
      <c r="I397" s="230"/>
      <c r="J397" s="230"/>
      <c r="K397" s="230"/>
      <c r="L397" s="230"/>
      <c r="M397" s="230"/>
      <c r="N397" s="230"/>
      <c r="O397" s="230"/>
      <c r="P397" s="233"/>
      <c r="Q397" s="230"/>
      <c r="R397" s="208"/>
      <c r="S397" s="239"/>
      <c r="T397" s="239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30"/>
      <c r="F398" s="230"/>
      <c r="G398" s="230"/>
      <c r="H398" s="230"/>
      <c r="I398" s="230"/>
      <c r="J398" s="230"/>
      <c r="K398" s="230"/>
      <c r="L398" s="230"/>
      <c r="M398" s="230"/>
      <c r="N398" s="230"/>
      <c r="O398" s="230"/>
      <c r="P398" s="233"/>
      <c r="Q398" s="230"/>
      <c r="R398" s="208"/>
      <c r="S398" s="239"/>
      <c r="T398" s="239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30"/>
      <c r="F399" s="230"/>
      <c r="G399" s="230"/>
      <c r="H399" s="230"/>
      <c r="I399" s="230"/>
      <c r="J399" s="230"/>
      <c r="K399" s="230"/>
      <c r="L399" s="230"/>
      <c r="M399" s="230"/>
      <c r="N399" s="230"/>
      <c r="O399" s="230"/>
      <c r="P399" s="233"/>
      <c r="Q399" s="230"/>
      <c r="R399" s="208"/>
      <c r="S399" s="239"/>
      <c r="T399" s="239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30"/>
      <c r="F400" s="230"/>
      <c r="G400" s="230"/>
      <c r="H400" s="230"/>
      <c r="I400" s="230"/>
      <c r="J400" s="230"/>
      <c r="K400" s="230"/>
      <c r="L400" s="230"/>
      <c r="M400" s="230"/>
      <c r="N400" s="230"/>
      <c r="O400" s="230"/>
      <c r="P400" s="233"/>
      <c r="Q400" s="230"/>
      <c r="R400" s="208"/>
      <c r="S400" s="239"/>
      <c r="T400" s="239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30"/>
      <c r="F401" s="230"/>
      <c r="G401" s="230"/>
      <c r="H401" s="230"/>
      <c r="I401" s="230"/>
      <c r="J401" s="230"/>
      <c r="K401" s="230"/>
      <c r="L401" s="230"/>
      <c r="M401" s="230"/>
      <c r="N401" s="230"/>
      <c r="O401" s="230"/>
      <c r="P401" s="233"/>
      <c r="Q401" s="230"/>
      <c r="R401" s="208"/>
      <c r="S401" s="239"/>
      <c r="T401" s="239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30"/>
      <c r="F402" s="230"/>
      <c r="G402" s="230"/>
      <c r="H402" s="230"/>
      <c r="I402" s="230"/>
      <c r="J402" s="230"/>
      <c r="K402" s="230"/>
      <c r="L402" s="230"/>
      <c r="M402" s="230"/>
      <c r="N402" s="230"/>
      <c r="O402" s="230"/>
      <c r="P402" s="233"/>
      <c r="Q402" s="230"/>
      <c r="R402" s="208"/>
      <c r="S402" s="239"/>
      <c r="T402" s="239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30"/>
      <c r="F403" s="230"/>
      <c r="G403" s="230"/>
      <c r="H403" s="230"/>
      <c r="I403" s="230"/>
      <c r="J403" s="230"/>
      <c r="K403" s="230"/>
      <c r="L403" s="230"/>
      <c r="M403" s="230"/>
      <c r="N403" s="230"/>
      <c r="O403" s="230"/>
      <c r="P403" s="233"/>
      <c r="Q403" s="230"/>
      <c r="R403" s="208"/>
      <c r="S403" s="239"/>
      <c r="T403" s="239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30"/>
      <c r="F404" s="230"/>
      <c r="G404" s="230"/>
      <c r="H404" s="230"/>
      <c r="I404" s="230"/>
      <c r="J404" s="230"/>
      <c r="K404" s="230"/>
      <c r="L404" s="230"/>
      <c r="M404" s="230"/>
      <c r="N404" s="230"/>
      <c r="O404" s="230"/>
      <c r="P404" s="233"/>
      <c r="Q404" s="230"/>
      <c r="R404" s="208"/>
      <c r="S404" s="239"/>
      <c r="T404" s="239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30"/>
      <c r="F405" s="230"/>
      <c r="G405" s="230"/>
      <c r="H405" s="230"/>
      <c r="I405" s="230"/>
      <c r="J405" s="230"/>
      <c r="K405" s="230"/>
      <c r="L405" s="230"/>
      <c r="M405" s="230"/>
      <c r="N405" s="230"/>
      <c r="O405" s="230"/>
      <c r="P405" s="233"/>
      <c r="Q405" s="230"/>
      <c r="R405" s="208"/>
      <c r="S405" s="239"/>
      <c r="T405" s="239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30"/>
      <c r="F406" s="230"/>
      <c r="G406" s="230"/>
      <c r="H406" s="230"/>
      <c r="I406" s="230"/>
      <c r="J406" s="230"/>
      <c r="K406" s="230"/>
      <c r="L406" s="230"/>
      <c r="M406" s="230"/>
      <c r="N406" s="230"/>
      <c r="O406" s="230"/>
      <c r="P406" s="233"/>
      <c r="Q406" s="230"/>
      <c r="R406" s="208"/>
      <c r="S406" s="239"/>
      <c r="T406" s="239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30"/>
      <c r="F407" s="230"/>
      <c r="G407" s="230"/>
      <c r="H407" s="230"/>
      <c r="I407" s="230"/>
      <c r="J407" s="230"/>
      <c r="K407" s="230"/>
      <c r="L407" s="230"/>
      <c r="M407" s="230"/>
      <c r="N407" s="230"/>
      <c r="O407" s="230"/>
      <c r="P407" s="233"/>
      <c r="Q407" s="230"/>
      <c r="R407" s="208"/>
      <c r="S407" s="239"/>
      <c r="T407" s="239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30"/>
      <c r="F408" s="230"/>
      <c r="G408" s="230"/>
      <c r="H408" s="230"/>
      <c r="I408" s="230"/>
      <c r="J408" s="230"/>
      <c r="K408" s="230"/>
      <c r="L408" s="230"/>
      <c r="M408" s="230"/>
      <c r="N408" s="230"/>
      <c r="O408" s="230"/>
      <c r="P408" s="233"/>
      <c r="Q408" s="230"/>
      <c r="R408" s="208"/>
      <c r="S408" s="239"/>
      <c r="T408" s="239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30"/>
      <c r="F409" s="230"/>
      <c r="G409" s="230"/>
      <c r="H409" s="230"/>
      <c r="I409" s="230"/>
      <c r="J409" s="230"/>
      <c r="K409" s="230"/>
      <c r="L409" s="230"/>
      <c r="M409" s="230"/>
      <c r="N409" s="230"/>
      <c r="O409" s="230"/>
      <c r="P409" s="233"/>
      <c r="Q409" s="230"/>
      <c r="R409" s="208"/>
      <c r="S409" s="239"/>
      <c r="T409" s="239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30"/>
      <c r="F410" s="230"/>
      <c r="G410" s="230"/>
      <c r="H410" s="230"/>
      <c r="I410" s="230"/>
      <c r="J410" s="230"/>
      <c r="K410" s="230"/>
      <c r="L410" s="230"/>
      <c r="M410" s="230"/>
      <c r="N410" s="230"/>
      <c r="O410" s="230"/>
      <c r="P410" s="233"/>
      <c r="Q410" s="230"/>
      <c r="R410" s="208"/>
      <c r="S410" s="239"/>
      <c r="T410" s="239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30"/>
      <c r="F411" s="230"/>
      <c r="G411" s="230"/>
      <c r="H411" s="230"/>
      <c r="I411" s="230"/>
      <c r="J411" s="230"/>
      <c r="K411" s="230"/>
      <c r="L411" s="230"/>
      <c r="M411" s="230"/>
      <c r="N411" s="230"/>
      <c r="O411" s="230"/>
      <c r="P411" s="233"/>
      <c r="Q411" s="230"/>
      <c r="R411" s="208"/>
      <c r="S411" s="239"/>
      <c r="T411" s="239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30"/>
      <c r="F412" s="230"/>
      <c r="G412" s="230"/>
      <c r="H412" s="230"/>
      <c r="I412" s="230"/>
      <c r="J412" s="230"/>
      <c r="K412" s="230"/>
      <c r="L412" s="230"/>
      <c r="M412" s="230"/>
      <c r="N412" s="230"/>
      <c r="O412" s="230"/>
      <c r="P412" s="233"/>
      <c r="Q412" s="230"/>
      <c r="R412" s="208"/>
      <c r="S412" s="239"/>
      <c r="T412" s="239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30"/>
      <c r="F413" s="230"/>
      <c r="G413" s="230"/>
      <c r="H413" s="230"/>
      <c r="I413" s="230"/>
      <c r="J413" s="230"/>
      <c r="K413" s="230"/>
      <c r="L413" s="230"/>
      <c r="M413" s="230"/>
      <c r="N413" s="230"/>
      <c r="O413" s="230"/>
      <c r="P413" s="233"/>
      <c r="Q413" s="230"/>
      <c r="R413" s="208"/>
      <c r="S413" s="239"/>
      <c r="T413" s="239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30"/>
      <c r="F414" s="230"/>
      <c r="G414" s="230"/>
      <c r="H414" s="230"/>
      <c r="I414" s="230"/>
      <c r="J414" s="230"/>
      <c r="K414" s="230"/>
      <c r="L414" s="230"/>
      <c r="M414" s="230"/>
      <c r="N414" s="230"/>
      <c r="O414" s="230"/>
      <c r="P414" s="233"/>
      <c r="Q414" s="230"/>
      <c r="R414" s="208"/>
      <c r="S414" s="239"/>
      <c r="T414" s="239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30"/>
      <c r="F415" s="230"/>
      <c r="G415" s="230"/>
      <c r="H415" s="230"/>
      <c r="I415" s="230"/>
      <c r="J415" s="230"/>
      <c r="K415" s="230"/>
      <c r="L415" s="230"/>
      <c r="M415" s="230"/>
      <c r="N415" s="230"/>
      <c r="O415" s="230"/>
      <c r="P415" s="233"/>
      <c r="Q415" s="230"/>
      <c r="R415" s="208"/>
      <c r="S415" s="239"/>
      <c r="T415" s="239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30"/>
      <c r="F416" s="230"/>
      <c r="G416" s="230"/>
      <c r="H416" s="230"/>
      <c r="I416" s="230"/>
      <c r="J416" s="230"/>
      <c r="K416" s="230"/>
      <c r="L416" s="230"/>
      <c r="M416" s="230"/>
      <c r="N416" s="230"/>
      <c r="O416" s="230"/>
      <c r="P416" s="233"/>
      <c r="Q416" s="230"/>
      <c r="R416" s="208"/>
      <c r="S416" s="239"/>
      <c r="T416" s="239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30"/>
      <c r="F417" s="230"/>
      <c r="G417" s="230"/>
      <c r="H417" s="230"/>
      <c r="I417" s="230"/>
      <c r="J417" s="230"/>
      <c r="K417" s="230"/>
      <c r="L417" s="230"/>
      <c r="M417" s="230"/>
      <c r="N417" s="230"/>
      <c r="O417" s="230"/>
      <c r="P417" s="233"/>
      <c r="Q417" s="230"/>
      <c r="R417" s="208"/>
      <c r="S417" s="239"/>
      <c r="T417" s="239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30"/>
      <c r="F418" s="230"/>
      <c r="G418" s="230"/>
      <c r="H418" s="230"/>
      <c r="I418" s="230"/>
      <c r="J418" s="230"/>
      <c r="K418" s="230"/>
      <c r="L418" s="230"/>
      <c r="M418" s="230"/>
      <c r="N418" s="230"/>
      <c r="O418" s="230"/>
      <c r="P418" s="233"/>
      <c r="Q418" s="230"/>
      <c r="R418" s="208"/>
      <c r="S418" s="239"/>
      <c r="T418" s="239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30"/>
      <c r="F419" s="230"/>
      <c r="G419" s="230"/>
      <c r="H419" s="230"/>
      <c r="I419" s="230"/>
      <c r="J419" s="230"/>
      <c r="K419" s="230"/>
      <c r="L419" s="230"/>
      <c r="M419" s="230"/>
      <c r="N419" s="230"/>
      <c r="O419" s="230"/>
      <c r="P419" s="233"/>
      <c r="Q419" s="230"/>
      <c r="R419" s="208"/>
      <c r="S419" s="239"/>
      <c r="T419" s="239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30"/>
      <c r="F420" s="230"/>
      <c r="G420" s="230"/>
      <c r="H420" s="230"/>
      <c r="I420" s="230"/>
      <c r="J420" s="230"/>
      <c r="K420" s="230"/>
      <c r="L420" s="230"/>
      <c r="M420" s="230"/>
      <c r="N420" s="230"/>
      <c r="O420" s="230"/>
      <c r="P420" s="233"/>
      <c r="Q420" s="230"/>
      <c r="R420" s="208"/>
      <c r="S420" s="239"/>
      <c r="T420" s="239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30"/>
      <c r="F421" s="230"/>
      <c r="G421" s="230"/>
      <c r="H421" s="230"/>
      <c r="I421" s="230"/>
      <c r="J421" s="230"/>
      <c r="K421" s="230"/>
      <c r="L421" s="230"/>
      <c r="M421" s="230"/>
      <c r="N421" s="230"/>
      <c r="O421" s="230"/>
      <c r="P421" s="233"/>
      <c r="Q421" s="230"/>
      <c r="R421" s="208"/>
      <c r="S421" s="239"/>
      <c r="T421" s="239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30"/>
      <c r="F422" s="230"/>
      <c r="G422" s="230"/>
      <c r="H422" s="230"/>
      <c r="I422" s="230"/>
      <c r="J422" s="230"/>
      <c r="K422" s="230"/>
      <c r="L422" s="230"/>
      <c r="M422" s="230"/>
      <c r="N422" s="230"/>
      <c r="O422" s="230"/>
      <c r="P422" s="233"/>
      <c r="Q422" s="230"/>
      <c r="R422" s="208"/>
      <c r="S422" s="239"/>
      <c r="T422" s="239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30"/>
      <c r="F423" s="230"/>
      <c r="G423" s="230"/>
      <c r="H423" s="230"/>
      <c r="I423" s="230"/>
      <c r="J423" s="230"/>
      <c r="K423" s="230"/>
      <c r="L423" s="230"/>
      <c r="M423" s="230"/>
      <c r="N423" s="230"/>
      <c r="O423" s="230"/>
      <c r="P423" s="233"/>
      <c r="Q423" s="230"/>
      <c r="R423" s="208"/>
      <c r="S423" s="239"/>
      <c r="T423" s="239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30"/>
      <c r="F424" s="230"/>
      <c r="G424" s="230"/>
      <c r="H424" s="230"/>
      <c r="I424" s="230"/>
      <c r="J424" s="230"/>
      <c r="K424" s="230"/>
      <c r="L424" s="230"/>
      <c r="M424" s="230"/>
      <c r="N424" s="230"/>
      <c r="O424" s="230"/>
      <c r="P424" s="233"/>
      <c r="Q424" s="230"/>
      <c r="R424" s="208"/>
      <c r="S424" s="239"/>
      <c r="T424" s="239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30"/>
      <c r="F425" s="230"/>
      <c r="G425" s="230"/>
      <c r="H425" s="230"/>
      <c r="I425" s="230"/>
      <c r="J425" s="230"/>
      <c r="K425" s="230"/>
      <c r="L425" s="230"/>
      <c r="M425" s="230"/>
      <c r="N425" s="230"/>
      <c r="O425" s="230"/>
      <c r="P425" s="233"/>
      <c r="Q425" s="230"/>
      <c r="R425" s="208"/>
      <c r="S425" s="239"/>
      <c r="T425" s="239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30"/>
      <c r="F426" s="230"/>
      <c r="G426" s="230"/>
      <c r="H426" s="230"/>
      <c r="I426" s="230"/>
      <c r="J426" s="230"/>
      <c r="K426" s="230"/>
      <c r="L426" s="230"/>
      <c r="M426" s="230"/>
      <c r="N426" s="230"/>
      <c r="O426" s="230"/>
      <c r="P426" s="233"/>
      <c r="Q426" s="230"/>
      <c r="R426" s="208"/>
      <c r="S426" s="239"/>
      <c r="T426" s="239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30"/>
      <c r="F427" s="230"/>
      <c r="G427" s="230"/>
      <c r="H427" s="230"/>
      <c r="I427" s="230"/>
      <c r="J427" s="230"/>
      <c r="K427" s="230"/>
      <c r="L427" s="230"/>
      <c r="M427" s="230"/>
      <c r="N427" s="230"/>
      <c r="O427" s="230"/>
      <c r="P427" s="233"/>
      <c r="Q427" s="230"/>
      <c r="R427" s="208"/>
      <c r="S427" s="239"/>
      <c r="T427" s="239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30"/>
      <c r="F428" s="230"/>
      <c r="G428" s="230"/>
      <c r="H428" s="230"/>
      <c r="I428" s="230"/>
      <c r="J428" s="230"/>
      <c r="K428" s="230"/>
      <c r="L428" s="230"/>
      <c r="M428" s="230"/>
      <c r="N428" s="230"/>
      <c r="O428" s="230"/>
      <c r="P428" s="233"/>
      <c r="Q428" s="230"/>
      <c r="R428" s="208"/>
      <c r="S428" s="239"/>
      <c r="T428" s="239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30"/>
      <c r="F429" s="230"/>
      <c r="G429" s="230"/>
      <c r="H429" s="230"/>
      <c r="I429" s="230"/>
      <c r="J429" s="230"/>
      <c r="K429" s="230"/>
      <c r="L429" s="230"/>
      <c r="M429" s="230"/>
      <c r="N429" s="230"/>
      <c r="O429" s="230"/>
      <c r="P429" s="233"/>
      <c r="Q429" s="230"/>
      <c r="R429" s="208"/>
      <c r="S429" s="239"/>
      <c r="T429" s="239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30"/>
      <c r="F430" s="230"/>
      <c r="G430" s="230"/>
      <c r="H430" s="230"/>
      <c r="I430" s="230"/>
      <c r="J430" s="230"/>
      <c r="K430" s="230"/>
      <c r="L430" s="230"/>
      <c r="M430" s="230"/>
      <c r="N430" s="230"/>
      <c r="O430" s="230"/>
      <c r="P430" s="233"/>
      <c r="Q430" s="230"/>
      <c r="R430" s="208"/>
      <c r="S430" s="239"/>
      <c r="T430" s="239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30"/>
      <c r="F431" s="230"/>
      <c r="G431" s="230"/>
      <c r="H431" s="230"/>
      <c r="I431" s="230"/>
      <c r="J431" s="230"/>
      <c r="K431" s="230"/>
      <c r="L431" s="230"/>
      <c r="M431" s="230"/>
      <c r="N431" s="230"/>
      <c r="O431" s="230"/>
      <c r="P431" s="233"/>
      <c r="Q431" s="230"/>
      <c r="R431" s="208"/>
      <c r="S431" s="239"/>
      <c r="T431" s="239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30"/>
      <c r="F432" s="230"/>
      <c r="G432" s="230"/>
      <c r="H432" s="230"/>
      <c r="I432" s="230"/>
      <c r="J432" s="230"/>
      <c r="K432" s="230"/>
      <c r="L432" s="230"/>
      <c r="M432" s="230"/>
      <c r="N432" s="230"/>
      <c r="O432" s="230"/>
      <c r="P432" s="233"/>
      <c r="Q432" s="230"/>
      <c r="R432" s="208"/>
      <c r="S432" s="239"/>
      <c r="T432" s="239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30"/>
      <c r="F433" s="230"/>
      <c r="G433" s="230"/>
      <c r="H433" s="230"/>
      <c r="I433" s="230"/>
      <c r="J433" s="230"/>
      <c r="K433" s="230"/>
      <c r="L433" s="230"/>
      <c r="M433" s="230"/>
      <c r="N433" s="230"/>
      <c r="O433" s="230"/>
      <c r="P433" s="233"/>
      <c r="Q433" s="230"/>
      <c r="R433" s="208"/>
      <c r="S433" s="239"/>
      <c r="T433" s="239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30"/>
      <c r="F434" s="230"/>
      <c r="G434" s="230"/>
      <c r="H434" s="230"/>
      <c r="I434" s="230"/>
      <c r="J434" s="230"/>
      <c r="K434" s="230"/>
      <c r="L434" s="230"/>
      <c r="M434" s="230"/>
      <c r="N434" s="230"/>
      <c r="O434" s="230"/>
      <c r="P434" s="233"/>
      <c r="Q434" s="230"/>
      <c r="R434" s="208"/>
      <c r="S434" s="239"/>
      <c r="T434" s="239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30"/>
      <c r="F435" s="230"/>
      <c r="G435" s="230"/>
      <c r="H435" s="230"/>
      <c r="I435" s="230"/>
      <c r="J435" s="230"/>
      <c r="K435" s="230"/>
      <c r="L435" s="230"/>
      <c r="M435" s="230"/>
      <c r="N435" s="230"/>
      <c r="O435" s="230"/>
      <c r="P435" s="233"/>
      <c r="Q435" s="230"/>
      <c r="R435" s="208"/>
      <c r="S435" s="239"/>
      <c r="T435" s="239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30"/>
      <c r="F436" s="230"/>
      <c r="G436" s="230"/>
      <c r="H436" s="230"/>
      <c r="I436" s="230"/>
      <c r="J436" s="230"/>
      <c r="K436" s="230"/>
      <c r="L436" s="230"/>
      <c r="M436" s="230"/>
      <c r="N436" s="230"/>
      <c r="O436" s="230"/>
      <c r="P436" s="233"/>
      <c r="Q436" s="230"/>
      <c r="R436" s="208"/>
      <c r="S436" s="239"/>
      <c r="T436" s="239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30"/>
      <c r="F437" s="230"/>
      <c r="G437" s="230"/>
      <c r="H437" s="230"/>
      <c r="I437" s="230"/>
      <c r="J437" s="230"/>
      <c r="K437" s="230"/>
      <c r="L437" s="230"/>
      <c r="M437" s="230"/>
      <c r="N437" s="230"/>
      <c r="O437" s="230"/>
      <c r="P437" s="233"/>
      <c r="Q437" s="230"/>
      <c r="R437" s="208"/>
      <c r="S437" s="239"/>
      <c r="T437" s="239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30"/>
      <c r="F438" s="230"/>
      <c r="G438" s="230"/>
      <c r="H438" s="230"/>
      <c r="I438" s="230"/>
      <c r="J438" s="230"/>
      <c r="K438" s="230"/>
      <c r="L438" s="230"/>
      <c r="M438" s="230"/>
      <c r="N438" s="230"/>
      <c r="O438" s="230"/>
      <c r="P438" s="233"/>
      <c r="Q438" s="230"/>
      <c r="R438" s="208"/>
      <c r="S438" s="239"/>
      <c r="T438" s="239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30"/>
      <c r="F439" s="230"/>
      <c r="G439" s="230"/>
      <c r="H439" s="230"/>
      <c r="I439" s="230"/>
      <c r="J439" s="230"/>
      <c r="K439" s="230"/>
      <c r="L439" s="230"/>
      <c r="M439" s="230"/>
      <c r="N439" s="230"/>
      <c r="O439" s="230"/>
      <c r="P439" s="233"/>
      <c r="Q439" s="230"/>
      <c r="R439" s="208"/>
      <c r="S439" s="239"/>
      <c r="T439" s="239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30"/>
      <c r="F440" s="230"/>
      <c r="G440" s="230"/>
      <c r="H440" s="230"/>
      <c r="I440" s="230"/>
      <c r="J440" s="230"/>
      <c r="K440" s="230"/>
      <c r="L440" s="230"/>
      <c r="M440" s="230"/>
      <c r="N440" s="230"/>
      <c r="O440" s="230"/>
      <c r="P440" s="233"/>
      <c r="Q440" s="230"/>
      <c r="R440" s="208"/>
      <c r="S440" s="239"/>
      <c r="T440" s="239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30"/>
      <c r="F441" s="230"/>
      <c r="G441" s="230"/>
      <c r="H441" s="230"/>
      <c r="I441" s="230"/>
      <c r="J441" s="230"/>
      <c r="K441" s="230"/>
      <c r="L441" s="230"/>
      <c r="M441" s="230"/>
      <c r="N441" s="230"/>
      <c r="O441" s="230"/>
      <c r="P441" s="233"/>
      <c r="Q441" s="230"/>
      <c r="R441" s="208"/>
      <c r="S441" s="239"/>
      <c r="T441" s="239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30"/>
      <c r="F442" s="230"/>
      <c r="G442" s="230"/>
      <c r="H442" s="230"/>
      <c r="I442" s="230"/>
      <c r="J442" s="230"/>
      <c r="K442" s="230"/>
      <c r="L442" s="230"/>
      <c r="M442" s="230"/>
      <c r="N442" s="230"/>
      <c r="O442" s="230"/>
      <c r="P442" s="233"/>
      <c r="Q442" s="230"/>
      <c r="R442" s="208"/>
      <c r="S442" s="239"/>
      <c r="T442" s="239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30"/>
      <c r="F443" s="230"/>
      <c r="G443" s="230"/>
      <c r="H443" s="230"/>
      <c r="I443" s="230"/>
      <c r="J443" s="230"/>
      <c r="K443" s="230"/>
      <c r="L443" s="230"/>
      <c r="M443" s="230"/>
      <c r="N443" s="230"/>
      <c r="O443" s="230"/>
      <c r="P443" s="233"/>
      <c r="Q443" s="230"/>
      <c r="R443" s="208"/>
      <c r="S443" s="239"/>
      <c r="T443" s="239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30"/>
      <c r="F444" s="230"/>
      <c r="G444" s="230"/>
      <c r="H444" s="230"/>
      <c r="I444" s="230"/>
      <c r="J444" s="230"/>
      <c r="K444" s="230"/>
      <c r="L444" s="230"/>
      <c r="M444" s="230"/>
      <c r="N444" s="230"/>
      <c r="O444" s="230"/>
      <c r="P444" s="233"/>
      <c r="Q444" s="230"/>
      <c r="R444" s="208"/>
      <c r="S444" s="239"/>
      <c r="T444" s="239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30"/>
      <c r="F445" s="230"/>
      <c r="G445" s="230"/>
      <c r="H445" s="230"/>
      <c r="I445" s="230"/>
      <c r="J445" s="230"/>
      <c r="K445" s="230"/>
      <c r="L445" s="230"/>
      <c r="M445" s="230"/>
      <c r="N445" s="230"/>
      <c r="O445" s="230"/>
      <c r="P445" s="233"/>
      <c r="Q445" s="230"/>
      <c r="R445" s="208"/>
      <c r="S445" s="239"/>
      <c r="T445" s="239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30"/>
      <c r="F446" s="230"/>
      <c r="G446" s="230"/>
      <c r="H446" s="230"/>
      <c r="I446" s="230"/>
      <c r="J446" s="230"/>
      <c r="K446" s="230"/>
      <c r="L446" s="230"/>
      <c r="M446" s="230"/>
      <c r="N446" s="230"/>
      <c r="O446" s="230"/>
      <c r="P446" s="233"/>
      <c r="Q446" s="230"/>
      <c r="R446" s="208"/>
      <c r="S446" s="239"/>
      <c r="T446" s="239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30"/>
      <c r="F447" s="230"/>
      <c r="G447" s="230"/>
      <c r="H447" s="230"/>
      <c r="I447" s="230"/>
      <c r="J447" s="230"/>
      <c r="K447" s="230"/>
      <c r="L447" s="230"/>
      <c r="M447" s="230"/>
      <c r="N447" s="230"/>
      <c r="O447" s="230"/>
      <c r="P447" s="233"/>
      <c r="Q447" s="230"/>
      <c r="R447" s="208"/>
      <c r="S447" s="239"/>
      <c r="T447" s="239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30"/>
      <c r="F448" s="230"/>
      <c r="G448" s="230"/>
      <c r="H448" s="230"/>
      <c r="I448" s="230"/>
      <c r="J448" s="230"/>
      <c r="K448" s="230"/>
      <c r="L448" s="230"/>
      <c r="M448" s="230"/>
      <c r="N448" s="230"/>
      <c r="O448" s="230"/>
      <c r="P448" s="233"/>
      <c r="Q448" s="230"/>
      <c r="R448" s="208"/>
      <c r="S448" s="239"/>
      <c r="T448" s="239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30"/>
      <c r="F449" s="230"/>
      <c r="G449" s="230"/>
      <c r="H449" s="230"/>
      <c r="I449" s="230"/>
      <c r="J449" s="230"/>
      <c r="K449" s="230"/>
      <c r="L449" s="230"/>
      <c r="M449" s="230"/>
      <c r="N449" s="230"/>
      <c r="O449" s="230"/>
      <c r="P449" s="233"/>
      <c r="Q449" s="230"/>
      <c r="R449" s="208"/>
      <c r="S449" s="239"/>
      <c r="T449" s="239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30"/>
      <c r="F450" s="230"/>
      <c r="G450" s="230"/>
      <c r="H450" s="230"/>
      <c r="I450" s="230"/>
      <c r="J450" s="230"/>
      <c r="K450" s="230"/>
      <c r="L450" s="230"/>
      <c r="M450" s="230"/>
      <c r="N450" s="230"/>
      <c r="O450" s="230"/>
      <c r="P450" s="233"/>
      <c r="Q450" s="230"/>
      <c r="R450" s="208"/>
      <c r="S450" s="239"/>
      <c r="T450" s="239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30"/>
      <c r="F451" s="230"/>
      <c r="G451" s="230"/>
      <c r="H451" s="230"/>
      <c r="I451" s="230"/>
      <c r="J451" s="230"/>
      <c r="K451" s="230"/>
      <c r="L451" s="230"/>
      <c r="M451" s="230"/>
      <c r="N451" s="230"/>
      <c r="O451" s="230"/>
      <c r="P451" s="233"/>
      <c r="Q451" s="230"/>
      <c r="R451" s="208"/>
      <c r="S451" s="239"/>
      <c r="T451" s="239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30"/>
      <c r="F452" s="230"/>
      <c r="G452" s="230"/>
      <c r="H452" s="230"/>
      <c r="I452" s="230"/>
      <c r="J452" s="230"/>
      <c r="K452" s="230"/>
      <c r="L452" s="230"/>
      <c r="M452" s="230"/>
      <c r="N452" s="230"/>
      <c r="O452" s="230"/>
      <c r="P452" s="233"/>
      <c r="Q452" s="230"/>
      <c r="R452" s="208"/>
      <c r="S452" s="239"/>
      <c r="T452" s="239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30"/>
      <c r="F453" s="230"/>
      <c r="G453" s="230"/>
      <c r="H453" s="230"/>
      <c r="I453" s="230"/>
      <c r="J453" s="230"/>
      <c r="K453" s="230"/>
      <c r="L453" s="230"/>
      <c r="M453" s="230"/>
      <c r="N453" s="230"/>
      <c r="O453" s="230"/>
      <c r="P453" s="233"/>
      <c r="Q453" s="230"/>
      <c r="R453" s="208"/>
      <c r="S453" s="239"/>
      <c r="T453" s="239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30"/>
      <c r="F454" s="230"/>
      <c r="G454" s="230"/>
      <c r="H454" s="230"/>
      <c r="I454" s="230"/>
      <c r="J454" s="230"/>
      <c r="K454" s="230"/>
      <c r="L454" s="230"/>
      <c r="M454" s="230"/>
      <c r="N454" s="230"/>
      <c r="O454" s="230"/>
      <c r="P454" s="233"/>
      <c r="Q454" s="230"/>
      <c r="R454" s="208"/>
      <c r="S454" s="239"/>
      <c r="T454" s="239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30"/>
      <c r="F455" s="230"/>
      <c r="G455" s="230"/>
      <c r="H455" s="230"/>
      <c r="I455" s="230"/>
      <c r="J455" s="230"/>
      <c r="K455" s="230"/>
      <c r="L455" s="230"/>
      <c r="M455" s="230"/>
      <c r="N455" s="230"/>
      <c r="O455" s="230"/>
      <c r="P455" s="233"/>
      <c r="Q455" s="230"/>
      <c r="R455" s="208"/>
      <c r="S455" s="239"/>
      <c r="T455" s="239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30"/>
      <c r="F456" s="230"/>
      <c r="G456" s="230"/>
      <c r="H456" s="230"/>
      <c r="I456" s="230"/>
      <c r="J456" s="230"/>
      <c r="K456" s="230"/>
      <c r="L456" s="230"/>
      <c r="M456" s="230"/>
      <c r="N456" s="230"/>
      <c r="O456" s="230"/>
      <c r="P456" s="233"/>
      <c r="Q456" s="230"/>
      <c r="R456" s="208"/>
      <c r="S456" s="239"/>
      <c r="T456" s="239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30"/>
      <c r="F457" s="230"/>
      <c r="G457" s="230"/>
      <c r="H457" s="230"/>
      <c r="I457" s="230"/>
      <c r="J457" s="230"/>
      <c r="K457" s="230"/>
      <c r="L457" s="230"/>
      <c r="M457" s="230"/>
      <c r="N457" s="230"/>
      <c r="O457" s="230"/>
      <c r="P457" s="233"/>
      <c r="Q457" s="230"/>
      <c r="R457" s="208"/>
      <c r="S457" s="239"/>
      <c r="T457" s="239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30"/>
      <c r="F458" s="230"/>
      <c r="G458" s="230"/>
      <c r="H458" s="230"/>
      <c r="I458" s="230"/>
      <c r="J458" s="230"/>
      <c r="K458" s="230"/>
      <c r="L458" s="230"/>
      <c r="M458" s="230"/>
      <c r="N458" s="230"/>
      <c r="O458" s="230"/>
      <c r="P458" s="233"/>
      <c r="Q458" s="230"/>
      <c r="R458" s="208"/>
      <c r="S458" s="239"/>
      <c r="T458" s="239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30"/>
      <c r="F459" s="230"/>
      <c r="G459" s="230"/>
      <c r="H459" s="230"/>
      <c r="I459" s="230"/>
      <c r="J459" s="230"/>
      <c r="K459" s="230"/>
      <c r="L459" s="230"/>
      <c r="M459" s="230"/>
      <c r="N459" s="230"/>
      <c r="O459" s="230"/>
      <c r="P459" s="233"/>
      <c r="Q459" s="230"/>
      <c r="R459" s="208"/>
      <c r="S459" s="239"/>
      <c r="T459" s="239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30"/>
      <c r="F460" s="230"/>
      <c r="G460" s="230"/>
      <c r="H460" s="230"/>
      <c r="I460" s="230"/>
      <c r="J460" s="230"/>
      <c r="K460" s="230"/>
      <c r="L460" s="230"/>
      <c r="M460" s="230"/>
      <c r="N460" s="230"/>
      <c r="O460" s="230"/>
      <c r="P460" s="233"/>
      <c r="Q460" s="230"/>
      <c r="R460" s="208"/>
      <c r="S460" s="239"/>
      <c r="T460" s="239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30"/>
      <c r="F461" s="230"/>
      <c r="G461" s="230"/>
      <c r="H461" s="230"/>
      <c r="I461" s="230"/>
      <c r="J461" s="230"/>
      <c r="K461" s="230"/>
      <c r="L461" s="230"/>
      <c r="M461" s="230"/>
      <c r="N461" s="230"/>
      <c r="O461" s="230"/>
      <c r="P461" s="233"/>
      <c r="Q461" s="230"/>
      <c r="R461" s="208"/>
      <c r="S461" s="239"/>
      <c r="T461" s="239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30"/>
      <c r="F462" s="230"/>
      <c r="G462" s="230"/>
      <c r="H462" s="230"/>
      <c r="I462" s="230"/>
      <c r="J462" s="230"/>
      <c r="K462" s="230"/>
      <c r="L462" s="230"/>
      <c r="M462" s="230"/>
      <c r="N462" s="230"/>
      <c r="O462" s="230"/>
      <c r="P462" s="233"/>
      <c r="Q462" s="230"/>
      <c r="R462" s="208"/>
      <c r="S462" s="239"/>
      <c r="T462" s="239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30"/>
      <c r="F463" s="230"/>
      <c r="G463" s="230"/>
      <c r="H463" s="230"/>
      <c r="I463" s="230"/>
      <c r="J463" s="230"/>
      <c r="K463" s="230"/>
      <c r="L463" s="230"/>
      <c r="M463" s="230"/>
      <c r="N463" s="230"/>
      <c r="O463" s="230"/>
      <c r="P463" s="233"/>
      <c r="Q463" s="230"/>
      <c r="R463" s="208"/>
      <c r="S463" s="239"/>
      <c r="T463" s="239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30"/>
      <c r="F464" s="230"/>
      <c r="G464" s="230"/>
      <c r="H464" s="230"/>
      <c r="I464" s="230"/>
      <c r="J464" s="230"/>
      <c r="K464" s="230"/>
      <c r="L464" s="230"/>
      <c r="M464" s="230"/>
      <c r="N464" s="230"/>
      <c r="O464" s="230"/>
      <c r="P464" s="233"/>
      <c r="Q464" s="230"/>
      <c r="R464" s="208"/>
      <c r="S464" s="239"/>
      <c r="T464" s="239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30"/>
      <c r="F465" s="230"/>
      <c r="G465" s="230"/>
      <c r="H465" s="230"/>
      <c r="I465" s="230"/>
      <c r="J465" s="230"/>
      <c r="K465" s="230"/>
      <c r="L465" s="230"/>
      <c r="M465" s="230"/>
      <c r="N465" s="230"/>
      <c r="O465" s="230"/>
      <c r="P465" s="233"/>
      <c r="Q465" s="230"/>
      <c r="R465" s="208"/>
      <c r="S465" s="239"/>
      <c r="T465" s="239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30"/>
      <c r="F466" s="230"/>
      <c r="G466" s="230"/>
      <c r="H466" s="230"/>
      <c r="I466" s="230"/>
      <c r="J466" s="230"/>
      <c r="K466" s="230"/>
      <c r="L466" s="230"/>
      <c r="M466" s="230"/>
      <c r="N466" s="230"/>
      <c r="O466" s="230"/>
      <c r="P466" s="233"/>
      <c r="Q466" s="230"/>
      <c r="R466" s="208"/>
      <c r="S466" s="239"/>
      <c r="T466" s="239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30"/>
      <c r="F467" s="230"/>
      <c r="G467" s="230"/>
      <c r="H467" s="230"/>
      <c r="I467" s="230"/>
      <c r="J467" s="230"/>
      <c r="K467" s="230"/>
      <c r="L467" s="230"/>
      <c r="M467" s="230"/>
      <c r="N467" s="230"/>
      <c r="O467" s="230"/>
      <c r="P467" s="233"/>
      <c r="Q467" s="230"/>
      <c r="R467" s="208"/>
      <c r="S467" s="239"/>
      <c r="T467" s="239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30"/>
      <c r="F468" s="230"/>
      <c r="G468" s="230"/>
      <c r="H468" s="230"/>
      <c r="I468" s="230"/>
      <c r="J468" s="230"/>
      <c r="K468" s="230"/>
      <c r="L468" s="230"/>
      <c r="M468" s="230"/>
      <c r="N468" s="230"/>
      <c r="O468" s="230"/>
      <c r="P468" s="233"/>
      <c r="Q468" s="230"/>
      <c r="R468" s="208"/>
      <c r="S468" s="239"/>
      <c r="T468" s="239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30"/>
      <c r="F469" s="230"/>
      <c r="G469" s="230"/>
      <c r="H469" s="230"/>
      <c r="I469" s="230"/>
      <c r="J469" s="230"/>
      <c r="K469" s="230"/>
      <c r="L469" s="230"/>
      <c r="M469" s="230"/>
      <c r="N469" s="230"/>
      <c r="O469" s="230"/>
      <c r="P469" s="233"/>
      <c r="Q469" s="230"/>
      <c r="R469" s="208"/>
      <c r="S469" s="239"/>
      <c r="T469" s="239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30"/>
      <c r="F470" s="230"/>
      <c r="G470" s="230"/>
      <c r="H470" s="230"/>
      <c r="I470" s="230"/>
      <c r="J470" s="230"/>
      <c r="K470" s="230"/>
      <c r="L470" s="230"/>
      <c r="M470" s="230"/>
      <c r="N470" s="230"/>
      <c r="O470" s="230"/>
      <c r="P470" s="233"/>
      <c r="Q470" s="230"/>
      <c r="R470" s="208"/>
      <c r="S470" s="239"/>
      <c r="T470" s="239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30"/>
      <c r="F471" s="230"/>
      <c r="G471" s="230"/>
      <c r="H471" s="230"/>
      <c r="I471" s="230"/>
      <c r="J471" s="230"/>
      <c r="K471" s="230"/>
      <c r="L471" s="230"/>
      <c r="M471" s="230"/>
      <c r="N471" s="230"/>
      <c r="O471" s="230"/>
      <c r="P471" s="233"/>
      <c r="Q471" s="230"/>
      <c r="R471" s="208"/>
      <c r="S471" s="239"/>
      <c r="T471" s="239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30"/>
      <c r="F472" s="230"/>
      <c r="G472" s="230"/>
      <c r="H472" s="230"/>
      <c r="I472" s="230"/>
      <c r="J472" s="230"/>
      <c r="K472" s="230"/>
      <c r="L472" s="230"/>
      <c r="M472" s="230"/>
      <c r="N472" s="230"/>
      <c r="O472" s="230"/>
      <c r="P472" s="233"/>
      <c r="Q472" s="230"/>
      <c r="R472" s="208"/>
      <c r="S472" s="239"/>
      <c r="T472" s="239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30"/>
      <c r="F473" s="230"/>
      <c r="G473" s="230"/>
      <c r="H473" s="230"/>
      <c r="I473" s="230"/>
      <c r="J473" s="230"/>
      <c r="K473" s="230"/>
      <c r="L473" s="230"/>
      <c r="M473" s="230"/>
      <c r="N473" s="230"/>
      <c r="O473" s="230"/>
      <c r="P473" s="233"/>
      <c r="Q473" s="230"/>
      <c r="R473" s="208"/>
      <c r="S473" s="239"/>
      <c r="T473" s="239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30"/>
      <c r="F474" s="230"/>
      <c r="G474" s="230"/>
      <c r="H474" s="230"/>
      <c r="I474" s="230"/>
      <c r="J474" s="230"/>
      <c r="K474" s="230"/>
      <c r="L474" s="230"/>
      <c r="M474" s="230"/>
      <c r="N474" s="230"/>
      <c r="O474" s="230"/>
      <c r="P474" s="233"/>
      <c r="Q474" s="230"/>
      <c r="R474" s="208"/>
      <c r="S474" s="239"/>
      <c r="T474" s="239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30"/>
      <c r="F475" s="230"/>
      <c r="G475" s="230"/>
      <c r="H475" s="230"/>
      <c r="I475" s="230"/>
      <c r="J475" s="230"/>
      <c r="K475" s="230"/>
      <c r="L475" s="230"/>
      <c r="M475" s="230"/>
      <c r="N475" s="230"/>
      <c r="O475" s="230"/>
      <c r="P475" s="233"/>
      <c r="Q475" s="230"/>
      <c r="R475" s="208"/>
      <c r="S475" s="239"/>
      <c r="T475" s="239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30"/>
      <c r="F476" s="230"/>
      <c r="G476" s="230"/>
      <c r="H476" s="230"/>
      <c r="I476" s="230"/>
      <c r="J476" s="230"/>
      <c r="K476" s="230"/>
      <c r="L476" s="230"/>
      <c r="M476" s="230"/>
      <c r="N476" s="230"/>
      <c r="O476" s="230"/>
      <c r="P476" s="233"/>
      <c r="Q476" s="230"/>
      <c r="R476" s="208"/>
      <c r="S476" s="239"/>
      <c r="T476" s="239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30"/>
      <c r="F477" s="230"/>
      <c r="G477" s="230"/>
      <c r="H477" s="230"/>
      <c r="I477" s="230"/>
      <c r="J477" s="230"/>
      <c r="K477" s="230"/>
      <c r="L477" s="230"/>
      <c r="M477" s="230"/>
      <c r="N477" s="230"/>
      <c r="O477" s="230"/>
      <c r="P477" s="233"/>
      <c r="Q477" s="230"/>
      <c r="R477" s="208"/>
      <c r="S477" s="239"/>
      <c r="T477" s="239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30"/>
      <c r="F478" s="230"/>
      <c r="G478" s="230"/>
      <c r="H478" s="230"/>
      <c r="I478" s="230"/>
      <c r="J478" s="230"/>
      <c r="K478" s="230"/>
      <c r="L478" s="230"/>
      <c r="M478" s="230"/>
      <c r="N478" s="230"/>
      <c r="O478" s="230"/>
      <c r="P478" s="233"/>
      <c r="Q478" s="230"/>
      <c r="R478" s="208"/>
      <c r="S478" s="239"/>
      <c r="T478" s="239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30"/>
      <c r="F479" s="230"/>
      <c r="G479" s="230"/>
      <c r="H479" s="230"/>
      <c r="I479" s="230"/>
      <c r="J479" s="230"/>
      <c r="K479" s="230"/>
      <c r="L479" s="230"/>
      <c r="M479" s="230"/>
      <c r="N479" s="230"/>
      <c r="O479" s="230"/>
      <c r="P479" s="233"/>
      <c r="Q479" s="230"/>
      <c r="R479" s="208"/>
      <c r="S479" s="239"/>
      <c r="T479" s="239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30"/>
      <c r="F480" s="230"/>
      <c r="G480" s="230"/>
      <c r="H480" s="230"/>
      <c r="I480" s="230"/>
      <c r="J480" s="230"/>
      <c r="K480" s="230"/>
      <c r="L480" s="230"/>
      <c r="M480" s="230"/>
      <c r="N480" s="230"/>
      <c r="O480" s="230"/>
      <c r="P480" s="233"/>
      <c r="Q480" s="230"/>
      <c r="R480" s="208"/>
      <c r="S480" s="239"/>
      <c r="T480" s="239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30"/>
      <c r="F481" s="230"/>
      <c r="G481" s="230"/>
      <c r="H481" s="230"/>
      <c r="I481" s="230"/>
      <c r="J481" s="230"/>
      <c r="K481" s="230"/>
      <c r="L481" s="230"/>
      <c r="M481" s="230"/>
      <c r="N481" s="230"/>
      <c r="O481" s="230"/>
      <c r="P481" s="233"/>
      <c r="Q481" s="230"/>
      <c r="R481" s="208"/>
      <c r="S481" s="239"/>
      <c r="T481" s="239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30"/>
      <c r="F482" s="230"/>
      <c r="G482" s="230"/>
      <c r="H482" s="230"/>
      <c r="I482" s="230"/>
      <c r="J482" s="230"/>
      <c r="K482" s="230"/>
      <c r="L482" s="230"/>
      <c r="M482" s="230"/>
      <c r="N482" s="230"/>
      <c r="O482" s="230"/>
      <c r="P482" s="233"/>
      <c r="Q482" s="230"/>
      <c r="R482" s="208"/>
      <c r="S482" s="239"/>
      <c r="T482" s="239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30"/>
      <c r="F483" s="230"/>
      <c r="G483" s="230"/>
      <c r="H483" s="230"/>
      <c r="I483" s="230"/>
      <c r="J483" s="230"/>
      <c r="K483" s="230"/>
      <c r="L483" s="230"/>
      <c r="M483" s="230"/>
      <c r="N483" s="230"/>
      <c r="O483" s="230"/>
      <c r="P483" s="233"/>
      <c r="Q483" s="230"/>
      <c r="R483" s="208"/>
      <c r="S483" s="239"/>
      <c r="T483" s="239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30"/>
      <c r="F484" s="230"/>
      <c r="G484" s="230"/>
      <c r="H484" s="230"/>
      <c r="I484" s="230"/>
      <c r="J484" s="230"/>
      <c r="K484" s="230"/>
      <c r="L484" s="230"/>
      <c r="M484" s="230"/>
      <c r="N484" s="230"/>
      <c r="O484" s="230"/>
      <c r="P484" s="233"/>
      <c r="Q484" s="230"/>
      <c r="R484" s="208"/>
      <c r="S484" s="239"/>
      <c r="T484" s="239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30"/>
      <c r="F485" s="230"/>
      <c r="G485" s="230"/>
      <c r="H485" s="230"/>
      <c r="I485" s="230"/>
      <c r="J485" s="230"/>
      <c r="K485" s="230"/>
      <c r="L485" s="230"/>
      <c r="M485" s="230"/>
      <c r="N485" s="230"/>
      <c r="O485" s="230"/>
      <c r="P485" s="233"/>
      <c r="Q485" s="230"/>
      <c r="R485" s="208"/>
      <c r="S485" s="239"/>
      <c r="T485" s="239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30"/>
      <c r="F486" s="230"/>
      <c r="G486" s="230"/>
      <c r="H486" s="230"/>
      <c r="I486" s="230"/>
      <c r="J486" s="230"/>
      <c r="K486" s="230"/>
      <c r="L486" s="230"/>
      <c r="M486" s="230"/>
      <c r="N486" s="230"/>
      <c r="O486" s="230"/>
      <c r="P486" s="233"/>
      <c r="Q486" s="230"/>
      <c r="R486" s="208"/>
      <c r="S486" s="239"/>
      <c r="T486" s="239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30"/>
      <c r="F487" s="230"/>
      <c r="G487" s="230"/>
      <c r="H487" s="230"/>
      <c r="I487" s="230"/>
      <c r="J487" s="230"/>
      <c r="K487" s="230"/>
      <c r="L487" s="230"/>
      <c r="M487" s="230"/>
      <c r="N487" s="230"/>
      <c r="O487" s="230"/>
      <c r="P487" s="233"/>
      <c r="Q487" s="230"/>
      <c r="R487" s="208"/>
      <c r="S487" s="239"/>
      <c r="T487" s="239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30"/>
      <c r="F488" s="230"/>
      <c r="G488" s="230"/>
      <c r="H488" s="230"/>
      <c r="I488" s="230"/>
      <c r="J488" s="230"/>
      <c r="K488" s="230"/>
      <c r="L488" s="230"/>
      <c r="M488" s="230"/>
      <c r="N488" s="230"/>
      <c r="O488" s="230"/>
      <c r="P488" s="233"/>
      <c r="Q488" s="230"/>
      <c r="R488" s="208"/>
      <c r="S488" s="239"/>
      <c r="T488" s="239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30"/>
      <c r="F489" s="230"/>
      <c r="G489" s="230"/>
      <c r="H489" s="230"/>
      <c r="I489" s="230"/>
      <c r="J489" s="230"/>
      <c r="K489" s="230"/>
      <c r="L489" s="230"/>
      <c r="M489" s="230"/>
      <c r="N489" s="230"/>
      <c r="O489" s="230"/>
      <c r="P489" s="233"/>
      <c r="Q489" s="230"/>
      <c r="R489" s="208"/>
      <c r="S489" s="239"/>
      <c r="T489" s="239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30"/>
      <c r="F490" s="230"/>
      <c r="G490" s="230"/>
      <c r="H490" s="230"/>
      <c r="I490" s="230"/>
      <c r="J490" s="230"/>
      <c r="K490" s="230"/>
      <c r="L490" s="230"/>
      <c r="M490" s="230"/>
      <c r="N490" s="230"/>
      <c r="O490" s="230"/>
      <c r="P490" s="233"/>
      <c r="Q490" s="230"/>
      <c r="R490" s="208"/>
      <c r="S490" s="239"/>
      <c r="T490" s="239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30"/>
      <c r="F491" s="230"/>
      <c r="G491" s="230"/>
      <c r="H491" s="230"/>
      <c r="I491" s="230"/>
      <c r="J491" s="230"/>
      <c r="K491" s="230"/>
      <c r="L491" s="230"/>
      <c r="M491" s="230"/>
      <c r="N491" s="230"/>
      <c r="O491" s="230"/>
      <c r="P491" s="233"/>
      <c r="Q491" s="230"/>
      <c r="R491" s="208"/>
      <c r="S491" s="239"/>
      <c r="T491" s="239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30"/>
      <c r="F492" s="230"/>
      <c r="G492" s="230"/>
      <c r="H492" s="230"/>
      <c r="I492" s="230"/>
      <c r="J492" s="230"/>
      <c r="K492" s="230"/>
      <c r="L492" s="230"/>
      <c r="M492" s="230"/>
      <c r="N492" s="230"/>
      <c r="O492" s="230"/>
      <c r="P492" s="233"/>
      <c r="Q492" s="230"/>
      <c r="R492" s="208"/>
      <c r="S492" s="239"/>
      <c r="T492" s="239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30"/>
      <c r="F493" s="230"/>
      <c r="G493" s="230"/>
      <c r="H493" s="230"/>
      <c r="I493" s="230"/>
      <c r="J493" s="230"/>
      <c r="K493" s="230"/>
      <c r="L493" s="230"/>
      <c r="M493" s="230"/>
      <c r="N493" s="230"/>
      <c r="O493" s="230"/>
      <c r="P493" s="233"/>
      <c r="Q493" s="230"/>
      <c r="R493" s="208"/>
      <c r="S493" s="239"/>
      <c r="T493" s="239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30"/>
      <c r="F494" s="230"/>
      <c r="G494" s="230"/>
      <c r="H494" s="230"/>
      <c r="I494" s="230"/>
      <c r="J494" s="230"/>
      <c r="K494" s="230"/>
      <c r="L494" s="230"/>
      <c r="M494" s="230"/>
      <c r="N494" s="230"/>
      <c r="O494" s="230"/>
      <c r="P494" s="233"/>
      <c r="Q494" s="230"/>
      <c r="R494" s="208"/>
      <c r="S494" s="239"/>
      <c r="T494" s="239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30"/>
      <c r="F495" s="230"/>
      <c r="G495" s="230"/>
      <c r="H495" s="230"/>
      <c r="I495" s="230"/>
      <c r="J495" s="230"/>
      <c r="K495" s="230"/>
      <c r="L495" s="230"/>
      <c r="M495" s="230"/>
      <c r="N495" s="230"/>
      <c r="O495" s="230"/>
      <c r="P495" s="233"/>
      <c r="Q495" s="230"/>
      <c r="R495" s="208"/>
      <c r="S495" s="239"/>
      <c r="T495" s="239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30"/>
      <c r="F496" s="230"/>
      <c r="G496" s="230"/>
      <c r="H496" s="230"/>
      <c r="I496" s="230"/>
      <c r="J496" s="230"/>
      <c r="K496" s="230"/>
      <c r="L496" s="230"/>
      <c r="M496" s="230"/>
      <c r="N496" s="230"/>
      <c r="O496" s="230"/>
      <c r="P496" s="233"/>
      <c r="Q496" s="230"/>
      <c r="R496" s="208"/>
      <c r="S496" s="239"/>
      <c r="T496" s="239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30"/>
      <c r="F497" s="230"/>
      <c r="G497" s="230"/>
      <c r="H497" s="230"/>
      <c r="I497" s="230"/>
      <c r="J497" s="230"/>
      <c r="K497" s="230"/>
      <c r="L497" s="230"/>
      <c r="M497" s="230"/>
      <c r="N497" s="230"/>
      <c r="O497" s="230"/>
      <c r="P497" s="233"/>
      <c r="Q497" s="230"/>
      <c r="R497" s="208"/>
      <c r="S497" s="239"/>
      <c r="T497" s="239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30"/>
      <c r="F498" s="230"/>
      <c r="G498" s="230"/>
      <c r="H498" s="230"/>
      <c r="I498" s="230"/>
      <c r="J498" s="230"/>
      <c r="K498" s="230"/>
      <c r="L498" s="230"/>
      <c r="M498" s="230"/>
      <c r="N498" s="230"/>
      <c r="O498" s="230"/>
      <c r="P498" s="233"/>
      <c r="Q498" s="230"/>
      <c r="R498" s="208"/>
      <c r="S498" s="239"/>
      <c r="T498" s="239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30"/>
      <c r="F499" s="230"/>
      <c r="G499" s="230"/>
      <c r="H499" s="230"/>
      <c r="I499" s="230"/>
      <c r="J499" s="230"/>
      <c r="K499" s="230"/>
      <c r="L499" s="230"/>
      <c r="M499" s="230"/>
      <c r="N499" s="230"/>
      <c r="O499" s="230"/>
      <c r="P499" s="233"/>
      <c r="Q499" s="230"/>
      <c r="R499" s="208"/>
      <c r="S499" s="239"/>
      <c r="T499" s="239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30"/>
      <c r="F500" s="230"/>
      <c r="G500" s="230"/>
      <c r="H500" s="230"/>
      <c r="I500" s="230"/>
      <c r="J500" s="230"/>
      <c r="K500" s="230"/>
      <c r="L500" s="230"/>
      <c r="M500" s="230"/>
      <c r="N500" s="230"/>
      <c r="O500" s="230"/>
      <c r="P500" s="233"/>
      <c r="Q500" s="230"/>
      <c r="R500" s="208"/>
      <c r="S500" s="239"/>
      <c r="T500" s="239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30"/>
      <c r="F501" s="230"/>
      <c r="G501" s="230"/>
      <c r="H501" s="230"/>
      <c r="I501" s="230"/>
      <c r="J501" s="230"/>
      <c r="K501" s="230"/>
      <c r="L501" s="230"/>
      <c r="M501" s="230"/>
      <c r="N501" s="230"/>
      <c r="O501" s="230"/>
      <c r="P501" s="233"/>
      <c r="Q501" s="230"/>
      <c r="R501" s="208"/>
      <c r="S501" s="239"/>
      <c r="T501" s="239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30"/>
      <c r="F502" s="230"/>
      <c r="G502" s="230"/>
      <c r="H502" s="230"/>
      <c r="I502" s="230"/>
      <c r="J502" s="230"/>
      <c r="K502" s="230"/>
      <c r="L502" s="230"/>
      <c r="M502" s="230"/>
      <c r="N502" s="230"/>
      <c r="O502" s="230"/>
      <c r="P502" s="233"/>
      <c r="Q502" s="230"/>
      <c r="R502" s="208"/>
      <c r="S502" s="239"/>
      <c r="T502" s="239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30"/>
      <c r="F503" s="230"/>
      <c r="G503" s="230"/>
      <c r="H503" s="230"/>
      <c r="I503" s="230"/>
      <c r="J503" s="230"/>
      <c r="K503" s="230"/>
      <c r="L503" s="230"/>
      <c r="M503" s="230"/>
      <c r="N503" s="230"/>
      <c r="O503" s="230"/>
      <c r="P503" s="233"/>
      <c r="Q503" s="230"/>
      <c r="R503" s="208"/>
      <c r="S503" s="239"/>
      <c r="T503" s="239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30"/>
      <c r="F504" s="230"/>
      <c r="G504" s="230"/>
      <c r="H504" s="230"/>
      <c r="I504" s="230"/>
      <c r="J504" s="230"/>
      <c r="K504" s="230"/>
      <c r="L504" s="230"/>
      <c r="M504" s="230"/>
      <c r="N504" s="230"/>
      <c r="O504" s="230"/>
      <c r="P504" s="233"/>
      <c r="Q504" s="230"/>
      <c r="R504" s="208"/>
      <c r="S504" s="239"/>
      <c r="T504" s="239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30"/>
      <c r="F505" s="230"/>
      <c r="G505" s="230"/>
      <c r="H505" s="230"/>
      <c r="I505" s="230"/>
      <c r="J505" s="230"/>
      <c r="K505" s="230"/>
      <c r="L505" s="230"/>
      <c r="M505" s="230"/>
      <c r="N505" s="230"/>
      <c r="O505" s="230"/>
      <c r="P505" s="233"/>
      <c r="Q505" s="230"/>
      <c r="R505" s="208"/>
      <c r="S505" s="239"/>
      <c r="T505" s="239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30"/>
      <c r="F506" s="230"/>
      <c r="G506" s="230"/>
      <c r="H506" s="230"/>
      <c r="I506" s="230"/>
      <c r="J506" s="230"/>
      <c r="K506" s="230"/>
      <c r="L506" s="230"/>
      <c r="M506" s="230"/>
      <c r="N506" s="230"/>
      <c r="O506" s="230"/>
      <c r="P506" s="233"/>
      <c r="Q506" s="230"/>
      <c r="R506" s="208"/>
      <c r="S506" s="239"/>
      <c r="T506" s="239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30"/>
      <c r="F507" s="230"/>
      <c r="G507" s="230"/>
      <c r="H507" s="230"/>
      <c r="I507" s="230"/>
      <c r="J507" s="230"/>
      <c r="K507" s="230"/>
      <c r="L507" s="230"/>
      <c r="M507" s="230"/>
      <c r="N507" s="230"/>
      <c r="O507" s="230"/>
      <c r="P507" s="233"/>
      <c r="Q507" s="230"/>
      <c r="R507" s="208"/>
      <c r="S507" s="239"/>
      <c r="T507" s="239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30"/>
      <c r="F508" s="230"/>
      <c r="G508" s="230"/>
      <c r="H508" s="230"/>
      <c r="I508" s="230"/>
      <c r="J508" s="230"/>
      <c r="K508" s="230"/>
      <c r="L508" s="230"/>
      <c r="M508" s="230"/>
      <c r="N508" s="230"/>
      <c r="O508" s="230"/>
      <c r="P508" s="233"/>
      <c r="Q508" s="230"/>
      <c r="R508" s="208"/>
      <c r="S508" s="239"/>
      <c r="T508" s="239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30"/>
      <c r="F509" s="230"/>
      <c r="G509" s="230"/>
      <c r="H509" s="230"/>
      <c r="I509" s="230"/>
      <c r="J509" s="230"/>
      <c r="K509" s="230"/>
      <c r="L509" s="230"/>
      <c r="M509" s="230"/>
      <c r="N509" s="230"/>
      <c r="O509" s="230"/>
      <c r="P509" s="233"/>
      <c r="Q509" s="230"/>
      <c r="R509" s="208"/>
      <c r="S509" s="239"/>
      <c r="T509" s="239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30"/>
      <c r="F510" s="230"/>
      <c r="G510" s="230"/>
      <c r="H510" s="230"/>
      <c r="I510" s="230"/>
      <c r="J510" s="230"/>
      <c r="K510" s="230"/>
      <c r="L510" s="230"/>
      <c r="M510" s="230"/>
      <c r="N510" s="230"/>
      <c r="O510" s="230"/>
      <c r="P510" s="233"/>
      <c r="Q510" s="230"/>
      <c r="R510" s="208"/>
      <c r="S510" s="239"/>
      <c r="T510" s="239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30"/>
      <c r="F511" s="230"/>
      <c r="G511" s="230"/>
      <c r="H511" s="230"/>
      <c r="I511" s="230"/>
      <c r="J511" s="230"/>
      <c r="K511" s="230"/>
      <c r="L511" s="230"/>
      <c r="M511" s="230"/>
      <c r="N511" s="230"/>
      <c r="O511" s="230"/>
      <c r="P511" s="233"/>
      <c r="Q511" s="230"/>
      <c r="R511" s="208"/>
      <c r="S511" s="239"/>
      <c r="T511" s="239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30"/>
      <c r="F512" s="230"/>
      <c r="G512" s="230"/>
      <c r="H512" s="230"/>
      <c r="I512" s="230"/>
      <c r="J512" s="230"/>
      <c r="K512" s="230"/>
      <c r="L512" s="230"/>
      <c r="M512" s="230"/>
      <c r="N512" s="230"/>
      <c r="O512" s="230"/>
      <c r="P512" s="233"/>
      <c r="Q512" s="230"/>
      <c r="R512" s="208"/>
      <c r="S512" s="239"/>
      <c r="T512" s="239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30"/>
      <c r="F513" s="230"/>
      <c r="G513" s="230"/>
      <c r="H513" s="230"/>
      <c r="I513" s="230"/>
      <c r="J513" s="230"/>
      <c r="K513" s="230"/>
      <c r="L513" s="230"/>
      <c r="M513" s="230"/>
      <c r="N513" s="230"/>
      <c r="O513" s="230"/>
      <c r="P513" s="233"/>
      <c r="Q513" s="230"/>
      <c r="R513" s="208"/>
      <c r="S513" s="239"/>
      <c r="T513" s="239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30"/>
      <c r="F514" s="230"/>
      <c r="G514" s="230"/>
      <c r="H514" s="230"/>
      <c r="I514" s="230"/>
      <c r="J514" s="230"/>
      <c r="K514" s="230"/>
      <c r="L514" s="230"/>
      <c r="M514" s="230"/>
      <c r="N514" s="230"/>
      <c r="O514" s="230"/>
      <c r="P514" s="233"/>
      <c r="Q514" s="230"/>
      <c r="R514" s="208"/>
      <c r="S514" s="239"/>
      <c r="T514" s="239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30"/>
      <c r="F515" s="230"/>
      <c r="G515" s="230"/>
      <c r="H515" s="230"/>
      <c r="I515" s="230"/>
      <c r="J515" s="230"/>
      <c r="K515" s="230"/>
      <c r="L515" s="230"/>
      <c r="M515" s="230"/>
      <c r="N515" s="230"/>
      <c r="O515" s="230"/>
      <c r="P515" s="233"/>
      <c r="Q515" s="230"/>
      <c r="R515" s="208"/>
      <c r="S515" s="239"/>
      <c r="T515" s="239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30"/>
      <c r="F516" s="230"/>
      <c r="G516" s="230"/>
      <c r="H516" s="230"/>
      <c r="I516" s="230"/>
      <c r="J516" s="230"/>
      <c r="K516" s="230"/>
      <c r="L516" s="230"/>
      <c r="M516" s="230"/>
      <c r="N516" s="230"/>
      <c r="O516" s="230"/>
      <c r="P516" s="233"/>
      <c r="Q516" s="230"/>
      <c r="R516" s="208"/>
      <c r="S516" s="239"/>
      <c r="T516" s="239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30"/>
      <c r="F517" s="230"/>
      <c r="G517" s="230"/>
      <c r="H517" s="230"/>
      <c r="I517" s="230"/>
      <c r="J517" s="230"/>
      <c r="K517" s="230"/>
      <c r="L517" s="230"/>
      <c r="M517" s="230"/>
      <c r="N517" s="230"/>
      <c r="O517" s="230"/>
      <c r="P517" s="233"/>
      <c r="Q517" s="230"/>
      <c r="R517" s="208"/>
      <c r="S517" s="239"/>
      <c r="T517" s="239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30"/>
      <c r="F518" s="230"/>
      <c r="G518" s="230"/>
      <c r="H518" s="230"/>
      <c r="I518" s="230"/>
      <c r="J518" s="230"/>
      <c r="K518" s="230"/>
      <c r="L518" s="230"/>
      <c r="M518" s="230"/>
      <c r="N518" s="230"/>
      <c r="O518" s="230"/>
      <c r="P518" s="233"/>
      <c r="Q518" s="230"/>
      <c r="R518" s="208"/>
      <c r="S518" s="239"/>
      <c r="T518" s="239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30"/>
      <c r="F519" s="230"/>
      <c r="G519" s="230"/>
      <c r="H519" s="230"/>
      <c r="I519" s="230"/>
      <c r="J519" s="230"/>
      <c r="K519" s="230"/>
      <c r="L519" s="230"/>
      <c r="M519" s="230"/>
      <c r="N519" s="230"/>
      <c r="O519" s="230"/>
      <c r="P519" s="233"/>
      <c r="Q519" s="230"/>
      <c r="R519" s="208"/>
      <c r="S519" s="239"/>
      <c r="T519" s="239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30"/>
      <c r="F520" s="230"/>
      <c r="G520" s="230"/>
      <c r="H520" s="230"/>
      <c r="I520" s="230"/>
      <c r="J520" s="230"/>
      <c r="K520" s="230"/>
      <c r="L520" s="230"/>
      <c r="M520" s="230"/>
      <c r="N520" s="230"/>
      <c r="O520" s="230"/>
      <c r="P520" s="233"/>
      <c r="Q520" s="230"/>
      <c r="R520" s="208"/>
      <c r="S520" s="239"/>
      <c r="T520" s="239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30"/>
      <c r="F521" s="230"/>
      <c r="G521" s="230"/>
      <c r="H521" s="230"/>
      <c r="I521" s="230"/>
      <c r="J521" s="230"/>
      <c r="K521" s="230"/>
      <c r="L521" s="230"/>
      <c r="M521" s="230"/>
      <c r="N521" s="230"/>
      <c r="O521" s="230"/>
      <c r="P521" s="233"/>
      <c r="Q521" s="230"/>
      <c r="R521" s="208"/>
      <c r="S521" s="239"/>
      <c r="T521" s="239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30"/>
      <c r="F522" s="230"/>
      <c r="G522" s="230"/>
      <c r="H522" s="230"/>
      <c r="I522" s="230"/>
      <c r="J522" s="230"/>
      <c r="K522" s="230"/>
      <c r="L522" s="230"/>
      <c r="M522" s="230"/>
      <c r="N522" s="230"/>
      <c r="O522" s="230"/>
      <c r="P522" s="233"/>
      <c r="Q522" s="230"/>
      <c r="R522" s="208"/>
      <c r="S522" s="239"/>
      <c r="T522" s="239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30"/>
      <c r="F523" s="230"/>
      <c r="G523" s="230"/>
      <c r="H523" s="230"/>
      <c r="I523" s="230"/>
      <c r="J523" s="230"/>
      <c r="K523" s="230"/>
      <c r="L523" s="230"/>
      <c r="M523" s="230"/>
      <c r="N523" s="230"/>
      <c r="O523" s="230"/>
      <c r="P523" s="233"/>
      <c r="Q523" s="230"/>
      <c r="R523" s="208"/>
      <c r="S523" s="239"/>
      <c r="T523" s="239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30"/>
      <c r="F524" s="230"/>
      <c r="G524" s="230"/>
      <c r="H524" s="230"/>
      <c r="I524" s="230"/>
      <c r="J524" s="230"/>
      <c r="K524" s="230"/>
      <c r="L524" s="230"/>
      <c r="M524" s="230"/>
      <c r="N524" s="230"/>
      <c r="O524" s="230"/>
      <c r="P524" s="233"/>
      <c r="Q524" s="230"/>
      <c r="R524" s="208"/>
      <c r="S524" s="239"/>
      <c r="T524" s="239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30"/>
      <c r="F525" s="230"/>
      <c r="G525" s="230"/>
      <c r="H525" s="230"/>
      <c r="I525" s="230"/>
      <c r="J525" s="230"/>
      <c r="K525" s="230"/>
      <c r="L525" s="230"/>
      <c r="M525" s="230"/>
      <c r="N525" s="230"/>
      <c r="O525" s="230"/>
      <c r="P525" s="233"/>
      <c r="Q525" s="230"/>
      <c r="R525" s="208"/>
      <c r="S525" s="239"/>
      <c r="T525" s="239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30"/>
      <c r="F526" s="230"/>
      <c r="G526" s="230"/>
      <c r="H526" s="230"/>
      <c r="I526" s="230"/>
      <c r="J526" s="230"/>
      <c r="K526" s="230"/>
      <c r="L526" s="230"/>
      <c r="M526" s="230"/>
      <c r="N526" s="230"/>
      <c r="O526" s="230"/>
      <c r="P526" s="233"/>
      <c r="Q526" s="230"/>
      <c r="R526" s="208"/>
      <c r="S526" s="239"/>
      <c r="T526" s="239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30"/>
      <c r="F527" s="230"/>
      <c r="G527" s="230"/>
      <c r="H527" s="230"/>
      <c r="I527" s="230"/>
      <c r="J527" s="230"/>
      <c r="K527" s="230"/>
      <c r="L527" s="230"/>
      <c r="M527" s="230"/>
      <c r="N527" s="230"/>
      <c r="O527" s="230"/>
      <c r="P527" s="233"/>
      <c r="Q527" s="230"/>
      <c r="R527" s="208"/>
      <c r="S527" s="239"/>
      <c r="T527" s="239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30"/>
      <c r="F528" s="230"/>
      <c r="G528" s="230"/>
      <c r="H528" s="230"/>
      <c r="I528" s="230"/>
      <c r="J528" s="230"/>
      <c r="K528" s="230"/>
      <c r="L528" s="230"/>
      <c r="M528" s="230"/>
      <c r="N528" s="230"/>
      <c r="O528" s="230"/>
      <c r="P528" s="233"/>
      <c r="Q528" s="230"/>
      <c r="R528" s="208"/>
      <c r="S528" s="239"/>
      <c r="T528" s="239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30"/>
      <c r="F529" s="230"/>
      <c r="G529" s="230"/>
      <c r="H529" s="230"/>
      <c r="I529" s="230"/>
      <c r="J529" s="230"/>
      <c r="K529" s="230"/>
      <c r="L529" s="230"/>
      <c r="M529" s="230"/>
      <c r="N529" s="230"/>
      <c r="O529" s="230"/>
      <c r="P529" s="233"/>
      <c r="Q529" s="230"/>
      <c r="R529" s="208"/>
      <c r="S529" s="239"/>
      <c r="T529" s="239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30"/>
      <c r="F530" s="230"/>
      <c r="G530" s="230"/>
      <c r="H530" s="230"/>
      <c r="I530" s="230"/>
      <c r="J530" s="230"/>
      <c r="K530" s="230"/>
      <c r="L530" s="230"/>
      <c r="M530" s="230"/>
      <c r="N530" s="230"/>
      <c r="O530" s="230"/>
      <c r="P530" s="233"/>
      <c r="Q530" s="230"/>
      <c r="R530" s="208"/>
      <c r="S530" s="239"/>
      <c r="T530" s="239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30"/>
      <c r="F531" s="230"/>
      <c r="G531" s="230"/>
      <c r="H531" s="230"/>
      <c r="I531" s="230"/>
      <c r="J531" s="230"/>
      <c r="K531" s="230"/>
      <c r="L531" s="230"/>
      <c r="M531" s="230"/>
      <c r="N531" s="230"/>
      <c r="O531" s="230"/>
      <c r="P531" s="233"/>
      <c r="Q531" s="230"/>
      <c r="R531" s="208"/>
      <c r="S531" s="239"/>
      <c r="T531" s="239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30"/>
      <c r="F532" s="230"/>
      <c r="G532" s="230"/>
      <c r="H532" s="230"/>
      <c r="I532" s="230"/>
      <c r="J532" s="230"/>
      <c r="K532" s="230"/>
      <c r="L532" s="230"/>
      <c r="M532" s="230"/>
      <c r="N532" s="230"/>
      <c r="O532" s="230"/>
      <c r="P532" s="233"/>
      <c r="Q532" s="230"/>
      <c r="R532" s="208"/>
      <c r="S532" s="239"/>
      <c r="T532" s="239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30"/>
      <c r="F533" s="230"/>
      <c r="G533" s="230"/>
      <c r="H533" s="230"/>
      <c r="I533" s="230"/>
      <c r="J533" s="230"/>
      <c r="K533" s="230"/>
      <c r="L533" s="230"/>
      <c r="M533" s="230"/>
      <c r="N533" s="230"/>
      <c r="O533" s="230"/>
      <c r="P533" s="233"/>
      <c r="Q533" s="230"/>
      <c r="R533" s="208"/>
      <c r="S533" s="239"/>
      <c r="T533" s="239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30"/>
      <c r="F534" s="230"/>
      <c r="G534" s="230"/>
      <c r="H534" s="230"/>
      <c r="I534" s="230"/>
      <c r="J534" s="230"/>
      <c r="K534" s="230"/>
      <c r="L534" s="230"/>
      <c r="M534" s="230"/>
      <c r="N534" s="230"/>
      <c r="O534" s="230"/>
      <c r="P534" s="233"/>
      <c r="Q534" s="230"/>
      <c r="R534" s="208"/>
      <c r="S534" s="239"/>
      <c r="T534" s="239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30"/>
      <c r="F535" s="230"/>
      <c r="G535" s="230"/>
      <c r="H535" s="230"/>
      <c r="I535" s="230"/>
      <c r="J535" s="230"/>
      <c r="K535" s="230"/>
      <c r="L535" s="230"/>
      <c r="M535" s="230"/>
      <c r="N535" s="230"/>
      <c r="O535" s="230"/>
      <c r="P535" s="233"/>
      <c r="Q535" s="230"/>
      <c r="R535" s="208"/>
      <c r="S535" s="239"/>
      <c r="T535" s="239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30"/>
      <c r="F536" s="230"/>
      <c r="G536" s="230"/>
      <c r="H536" s="230"/>
      <c r="I536" s="230"/>
      <c r="J536" s="230"/>
      <c r="K536" s="230"/>
      <c r="L536" s="230"/>
      <c r="M536" s="230"/>
      <c r="N536" s="230"/>
      <c r="O536" s="230"/>
      <c r="P536" s="233"/>
      <c r="Q536" s="230"/>
      <c r="R536" s="208"/>
      <c r="S536" s="239"/>
      <c r="T536" s="239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30"/>
      <c r="F537" s="230"/>
      <c r="G537" s="230"/>
      <c r="H537" s="230"/>
      <c r="I537" s="230"/>
      <c r="J537" s="230"/>
      <c r="K537" s="230"/>
      <c r="L537" s="230"/>
      <c r="M537" s="230"/>
      <c r="N537" s="230"/>
      <c r="O537" s="230"/>
      <c r="P537" s="233"/>
      <c r="Q537" s="230"/>
      <c r="R537" s="208"/>
      <c r="S537" s="239"/>
      <c r="T537" s="239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30"/>
      <c r="F538" s="230"/>
      <c r="G538" s="230"/>
      <c r="H538" s="230"/>
      <c r="I538" s="230"/>
      <c r="J538" s="230"/>
      <c r="K538" s="230"/>
      <c r="L538" s="230"/>
      <c r="M538" s="230"/>
      <c r="N538" s="230"/>
      <c r="O538" s="230"/>
      <c r="P538" s="233"/>
      <c r="Q538" s="230"/>
      <c r="R538" s="208"/>
      <c r="S538" s="239"/>
      <c r="T538" s="239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30"/>
      <c r="F539" s="230"/>
      <c r="G539" s="230"/>
      <c r="H539" s="230"/>
      <c r="I539" s="230"/>
      <c r="J539" s="230"/>
      <c r="K539" s="230"/>
      <c r="L539" s="230"/>
      <c r="M539" s="230"/>
      <c r="N539" s="230"/>
      <c r="O539" s="230"/>
      <c r="P539" s="233"/>
      <c r="Q539" s="230"/>
      <c r="R539" s="208"/>
      <c r="S539" s="239"/>
      <c r="T539" s="239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30"/>
      <c r="F540" s="230"/>
      <c r="G540" s="230"/>
      <c r="H540" s="230"/>
      <c r="I540" s="230"/>
      <c r="J540" s="230"/>
      <c r="K540" s="230"/>
      <c r="L540" s="230"/>
      <c r="M540" s="230"/>
      <c r="N540" s="230"/>
      <c r="O540" s="230"/>
      <c r="P540" s="233"/>
      <c r="Q540" s="230"/>
      <c r="R540" s="208"/>
      <c r="S540" s="239"/>
      <c r="T540" s="239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30"/>
      <c r="F541" s="230"/>
      <c r="G541" s="230"/>
      <c r="H541" s="230"/>
      <c r="I541" s="230"/>
      <c r="J541" s="230"/>
      <c r="K541" s="230"/>
      <c r="L541" s="230"/>
      <c r="M541" s="230"/>
      <c r="N541" s="230"/>
      <c r="O541" s="230"/>
      <c r="P541" s="233"/>
      <c r="Q541" s="230"/>
      <c r="R541" s="208"/>
      <c r="S541" s="239"/>
      <c r="T541" s="239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30"/>
      <c r="F542" s="230"/>
      <c r="G542" s="230"/>
      <c r="H542" s="230"/>
      <c r="I542" s="230"/>
      <c r="J542" s="230"/>
      <c r="K542" s="230"/>
      <c r="L542" s="230"/>
      <c r="M542" s="230"/>
      <c r="N542" s="230"/>
      <c r="O542" s="230"/>
      <c r="P542" s="233"/>
      <c r="Q542" s="230"/>
      <c r="R542" s="208"/>
      <c r="S542" s="239"/>
      <c r="T542" s="239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30"/>
      <c r="F543" s="230"/>
      <c r="G543" s="230"/>
      <c r="H543" s="230"/>
      <c r="I543" s="230"/>
      <c r="J543" s="230"/>
      <c r="K543" s="230"/>
      <c r="L543" s="230"/>
      <c r="M543" s="230"/>
      <c r="N543" s="230"/>
      <c r="O543" s="230"/>
      <c r="P543" s="233"/>
      <c r="Q543" s="230"/>
      <c r="R543" s="208"/>
      <c r="S543" s="239"/>
      <c r="T543" s="239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30"/>
      <c r="F544" s="230"/>
      <c r="G544" s="230"/>
      <c r="H544" s="230"/>
      <c r="I544" s="230"/>
      <c r="J544" s="230"/>
      <c r="K544" s="230"/>
      <c r="L544" s="230"/>
      <c r="M544" s="230"/>
      <c r="N544" s="230"/>
      <c r="O544" s="230"/>
      <c r="P544" s="233"/>
      <c r="Q544" s="230"/>
      <c r="R544" s="208"/>
      <c r="S544" s="239"/>
      <c r="T544" s="239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30"/>
      <c r="F545" s="230"/>
      <c r="G545" s="230"/>
      <c r="H545" s="230"/>
      <c r="I545" s="230"/>
      <c r="J545" s="230"/>
      <c r="K545" s="230"/>
      <c r="L545" s="230"/>
      <c r="M545" s="230"/>
      <c r="N545" s="230"/>
      <c r="O545" s="230"/>
      <c r="P545" s="233"/>
      <c r="Q545" s="230"/>
      <c r="R545" s="208"/>
      <c r="S545" s="239"/>
      <c r="T545" s="239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30"/>
      <c r="F546" s="230"/>
      <c r="G546" s="230"/>
      <c r="H546" s="230"/>
      <c r="I546" s="230"/>
      <c r="J546" s="230"/>
      <c r="K546" s="230"/>
      <c r="L546" s="230"/>
      <c r="M546" s="230"/>
      <c r="N546" s="230"/>
      <c r="O546" s="230"/>
      <c r="P546" s="233"/>
      <c r="Q546" s="230"/>
      <c r="R546" s="208"/>
      <c r="S546" s="239"/>
      <c r="T546" s="239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30"/>
      <c r="F547" s="230"/>
      <c r="G547" s="230"/>
      <c r="H547" s="230"/>
      <c r="I547" s="230"/>
      <c r="J547" s="230"/>
      <c r="K547" s="230"/>
      <c r="L547" s="230"/>
      <c r="M547" s="230"/>
      <c r="N547" s="230"/>
      <c r="O547" s="230"/>
      <c r="P547" s="233"/>
      <c r="Q547" s="230"/>
      <c r="R547" s="208"/>
      <c r="S547" s="239"/>
      <c r="T547" s="239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30"/>
      <c r="F548" s="230"/>
      <c r="G548" s="230"/>
      <c r="H548" s="230"/>
      <c r="I548" s="230"/>
      <c r="J548" s="230"/>
      <c r="K548" s="230"/>
      <c r="L548" s="230"/>
      <c r="M548" s="230"/>
      <c r="N548" s="230"/>
      <c r="O548" s="230"/>
      <c r="P548" s="233"/>
      <c r="Q548" s="230"/>
      <c r="R548" s="208"/>
      <c r="S548" s="239"/>
      <c r="T548" s="239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30"/>
      <c r="F549" s="230"/>
      <c r="G549" s="230"/>
      <c r="H549" s="230"/>
      <c r="I549" s="230"/>
      <c r="J549" s="230"/>
      <c r="K549" s="230"/>
      <c r="L549" s="230"/>
      <c r="M549" s="230"/>
      <c r="N549" s="230"/>
      <c r="O549" s="230"/>
      <c r="P549" s="233"/>
      <c r="Q549" s="230"/>
      <c r="R549" s="208"/>
      <c r="S549" s="239"/>
      <c r="T549" s="239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30"/>
      <c r="F550" s="230"/>
      <c r="G550" s="230"/>
      <c r="H550" s="230"/>
      <c r="I550" s="230"/>
      <c r="J550" s="230"/>
      <c r="K550" s="230"/>
      <c r="L550" s="230"/>
      <c r="M550" s="230"/>
      <c r="N550" s="230"/>
      <c r="O550" s="230"/>
      <c r="P550" s="233"/>
      <c r="Q550" s="230"/>
      <c r="R550" s="208"/>
      <c r="S550" s="239"/>
      <c r="T550" s="239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30"/>
      <c r="F551" s="230"/>
      <c r="G551" s="230"/>
      <c r="H551" s="230"/>
      <c r="I551" s="230"/>
      <c r="J551" s="230"/>
      <c r="K551" s="230"/>
      <c r="L551" s="230"/>
      <c r="M551" s="230"/>
      <c r="N551" s="230"/>
      <c r="O551" s="230"/>
      <c r="P551" s="233"/>
      <c r="Q551" s="230"/>
      <c r="R551" s="208"/>
      <c r="S551" s="239"/>
      <c r="T551" s="239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30"/>
      <c r="F552" s="230"/>
      <c r="G552" s="230"/>
      <c r="H552" s="230"/>
      <c r="I552" s="230"/>
      <c r="J552" s="230"/>
      <c r="K552" s="230"/>
      <c r="L552" s="230"/>
      <c r="M552" s="230"/>
      <c r="N552" s="230"/>
      <c r="O552" s="230"/>
      <c r="P552" s="233"/>
      <c r="Q552" s="230"/>
      <c r="R552" s="208"/>
      <c r="S552" s="239"/>
      <c r="T552" s="239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30"/>
      <c r="F553" s="230"/>
      <c r="G553" s="230"/>
      <c r="H553" s="230"/>
      <c r="I553" s="230"/>
      <c r="J553" s="230"/>
      <c r="K553" s="230"/>
      <c r="L553" s="230"/>
      <c r="M553" s="230"/>
      <c r="N553" s="230"/>
      <c r="O553" s="230"/>
      <c r="P553" s="233"/>
      <c r="Q553" s="230"/>
      <c r="R553" s="208"/>
      <c r="S553" s="239"/>
      <c r="T553" s="239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30"/>
      <c r="F554" s="230"/>
      <c r="G554" s="230"/>
      <c r="H554" s="230"/>
      <c r="I554" s="230"/>
      <c r="J554" s="230"/>
      <c r="K554" s="230"/>
      <c r="L554" s="230"/>
      <c r="M554" s="230"/>
      <c r="N554" s="230"/>
      <c r="O554" s="230"/>
      <c r="P554" s="233"/>
      <c r="Q554" s="230"/>
      <c r="R554" s="208"/>
      <c r="S554" s="239"/>
      <c r="T554" s="239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30"/>
      <c r="F555" s="230"/>
      <c r="G555" s="230"/>
      <c r="H555" s="230"/>
      <c r="I555" s="230"/>
      <c r="J555" s="230"/>
      <c r="K555" s="230"/>
      <c r="L555" s="230"/>
      <c r="M555" s="230"/>
      <c r="N555" s="230"/>
      <c r="O555" s="230"/>
      <c r="P555" s="233"/>
      <c r="Q555" s="230"/>
      <c r="R555" s="208"/>
      <c r="S555" s="239"/>
      <c r="T555" s="239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30"/>
      <c r="F556" s="230"/>
      <c r="G556" s="230"/>
      <c r="H556" s="230"/>
      <c r="I556" s="230"/>
      <c r="J556" s="230"/>
      <c r="K556" s="230"/>
      <c r="L556" s="230"/>
      <c r="M556" s="230"/>
      <c r="N556" s="230"/>
      <c r="O556" s="230"/>
      <c r="P556" s="233"/>
      <c r="Q556" s="230"/>
      <c r="R556" s="208"/>
      <c r="S556" s="239"/>
      <c r="T556" s="239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30"/>
      <c r="F557" s="230"/>
      <c r="G557" s="230"/>
      <c r="H557" s="230"/>
      <c r="I557" s="230"/>
      <c r="J557" s="230"/>
      <c r="K557" s="230"/>
      <c r="L557" s="230"/>
      <c r="M557" s="230"/>
      <c r="N557" s="230"/>
      <c r="O557" s="230"/>
      <c r="P557" s="233"/>
      <c r="Q557" s="230"/>
      <c r="R557" s="208"/>
      <c r="S557" s="239"/>
      <c r="T557" s="239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30"/>
      <c r="F558" s="230"/>
      <c r="G558" s="230"/>
      <c r="H558" s="230"/>
      <c r="I558" s="230"/>
      <c r="J558" s="230"/>
      <c r="K558" s="230"/>
      <c r="L558" s="230"/>
      <c r="M558" s="230"/>
      <c r="N558" s="230"/>
      <c r="O558" s="230"/>
      <c r="P558" s="233"/>
      <c r="Q558" s="230"/>
      <c r="R558" s="208"/>
      <c r="S558" s="239"/>
      <c r="T558" s="239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30"/>
      <c r="F559" s="230"/>
      <c r="G559" s="230"/>
      <c r="H559" s="230"/>
      <c r="I559" s="230"/>
      <c r="J559" s="230"/>
      <c r="K559" s="230"/>
      <c r="L559" s="230"/>
      <c r="M559" s="230"/>
      <c r="N559" s="230"/>
      <c r="O559" s="230"/>
      <c r="P559" s="233"/>
      <c r="Q559" s="230"/>
      <c r="R559" s="208"/>
      <c r="S559" s="239"/>
      <c r="T559" s="239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30"/>
      <c r="F560" s="230"/>
      <c r="G560" s="230"/>
      <c r="H560" s="230"/>
      <c r="I560" s="230"/>
      <c r="J560" s="230"/>
      <c r="K560" s="230"/>
      <c r="L560" s="230"/>
      <c r="M560" s="230"/>
      <c r="N560" s="230"/>
      <c r="O560" s="230"/>
      <c r="P560" s="233"/>
      <c r="Q560" s="230"/>
      <c r="R560" s="208"/>
      <c r="S560" s="239"/>
      <c r="T560" s="239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30"/>
      <c r="F561" s="230"/>
      <c r="G561" s="230"/>
      <c r="H561" s="230"/>
      <c r="I561" s="230"/>
      <c r="J561" s="230"/>
      <c r="K561" s="230"/>
      <c r="L561" s="230"/>
      <c r="M561" s="230"/>
      <c r="N561" s="230"/>
      <c r="O561" s="230"/>
      <c r="P561" s="233"/>
      <c r="Q561" s="230"/>
      <c r="R561" s="208"/>
      <c r="S561" s="239"/>
      <c r="T561" s="239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30"/>
      <c r="F562" s="230"/>
      <c r="G562" s="230"/>
      <c r="H562" s="230"/>
      <c r="I562" s="230"/>
      <c r="J562" s="230"/>
      <c r="K562" s="230"/>
      <c r="L562" s="230"/>
      <c r="M562" s="230"/>
      <c r="N562" s="230"/>
      <c r="O562" s="230"/>
      <c r="P562" s="233"/>
      <c r="Q562" s="230"/>
      <c r="R562" s="208"/>
      <c r="S562" s="239"/>
      <c r="T562" s="239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30"/>
      <c r="F563" s="230"/>
      <c r="G563" s="230"/>
      <c r="H563" s="230"/>
      <c r="I563" s="230"/>
      <c r="J563" s="230"/>
      <c r="K563" s="230"/>
      <c r="L563" s="230"/>
      <c r="M563" s="230"/>
      <c r="N563" s="230"/>
      <c r="O563" s="230"/>
      <c r="P563" s="233"/>
      <c r="Q563" s="230"/>
      <c r="R563" s="208"/>
      <c r="S563" s="239"/>
      <c r="T563" s="239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30"/>
      <c r="F564" s="230"/>
      <c r="G564" s="230"/>
      <c r="H564" s="230"/>
      <c r="I564" s="230"/>
      <c r="J564" s="230"/>
      <c r="K564" s="230"/>
      <c r="L564" s="230"/>
      <c r="M564" s="230"/>
      <c r="N564" s="230"/>
      <c r="O564" s="230"/>
      <c r="P564" s="233"/>
      <c r="Q564" s="230"/>
      <c r="R564" s="208"/>
      <c r="S564" s="239"/>
      <c r="T564" s="239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30"/>
      <c r="F565" s="230"/>
      <c r="G565" s="230"/>
      <c r="H565" s="230"/>
      <c r="I565" s="230"/>
      <c r="J565" s="230"/>
      <c r="K565" s="230"/>
      <c r="L565" s="230"/>
      <c r="M565" s="230"/>
      <c r="N565" s="230"/>
      <c r="O565" s="230"/>
      <c r="P565" s="233"/>
      <c r="Q565" s="230"/>
      <c r="R565" s="208"/>
      <c r="S565" s="239"/>
      <c r="T565" s="239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30"/>
      <c r="F566" s="230"/>
      <c r="G566" s="230"/>
      <c r="H566" s="230"/>
      <c r="I566" s="230"/>
      <c r="J566" s="230"/>
      <c r="K566" s="230"/>
      <c r="L566" s="230"/>
      <c r="M566" s="230"/>
      <c r="N566" s="230"/>
      <c r="O566" s="230"/>
      <c r="P566" s="233"/>
      <c r="Q566" s="230"/>
      <c r="R566" s="208"/>
      <c r="S566" s="239"/>
      <c r="T566" s="239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30"/>
      <c r="F567" s="230"/>
      <c r="G567" s="230"/>
      <c r="H567" s="230"/>
      <c r="I567" s="230"/>
      <c r="J567" s="230"/>
      <c r="K567" s="230"/>
      <c r="L567" s="230"/>
      <c r="M567" s="230"/>
      <c r="N567" s="230"/>
      <c r="O567" s="230"/>
      <c r="P567" s="233"/>
      <c r="Q567" s="230"/>
      <c r="R567" s="208"/>
      <c r="S567" s="239"/>
      <c r="T567" s="239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30"/>
      <c r="F568" s="230"/>
      <c r="G568" s="230"/>
      <c r="H568" s="230"/>
      <c r="I568" s="230"/>
      <c r="J568" s="230"/>
      <c r="K568" s="230"/>
      <c r="L568" s="230"/>
      <c r="M568" s="230"/>
      <c r="N568" s="230"/>
      <c r="O568" s="230"/>
      <c r="P568" s="233"/>
      <c r="Q568" s="230"/>
      <c r="R568" s="208"/>
      <c r="S568" s="239"/>
      <c r="T568" s="239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30"/>
      <c r="F569" s="230"/>
      <c r="G569" s="230"/>
      <c r="H569" s="230"/>
      <c r="I569" s="230"/>
      <c r="J569" s="230"/>
      <c r="K569" s="230"/>
      <c r="L569" s="230"/>
      <c r="M569" s="230"/>
      <c r="N569" s="230"/>
      <c r="O569" s="230"/>
      <c r="P569" s="233"/>
      <c r="Q569" s="230"/>
      <c r="R569" s="208"/>
      <c r="S569" s="239"/>
      <c r="T569" s="239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30"/>
      <c r="F570" s="230"/>
      <c r="G570" s="230"/>
      <c r="H570" s="230"/>
      <c r="I570" s="230"/>
      <c r="J570" s="230"/>
      <c r="K570" s="230"/>
      <c r="L570" s="230"/>
      <c r="M570" s="230"/>
      <c r="N570" s="230"/>
      <c r="O570" s="230"/>
      <c r="P570" s="233"/>
      <c r="Q570" s="230"/>
      <c r="R570" s="208"/>
      <c r="S570" s="239"/>
      <c r="T570" s="239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30"/>
      <c r="F571" s="230"/>
      <c r="G571" s="230"/>
      <c r="H571" s="230"/>
      <c r="I571" s="230"/>
      <c r="J571" s="230"/>
      <c r="K571" s="230"/>
      <c r="L571" s="230"/>
      <c r="M571" s="230"/>
      <c r="N571" s="230"/>
      <c r="O571" s="230"/>
      <c r="P571" s="233"/>
      <c r="Q571" s="230"/>
      <c r="R571" s="208"/>
      <c r="S571" s="239"/>
      <c r="T571" s="239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30"/>
      <c r="F572" s="230"/>
      <c r="G572" s="230"/>
      <c r="H572" s="230"/>
      <c r="I572" s="230"/>
      <c r="J572" s="230"/>
      <c r="K572" s="230"/>
      <c r="L572" s="230"/>
      <c r="M572" s="230"/>
      <c r="N572" s="230"/>
      <c r="O572" s="230"/>
      <c r="P572" s="233"/>
      <c r="Q572" s="230"/>
      <c r="R572" s="208"/>
      <c r="S572" s="239"/>
      <c r="T572" s="239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30"/>
      <c r="F573" s="230"/>
      <c r="G573" s="230"/>
      <c r="H573" s="230"/>
      <c r="I573" s="230"/>
      <c r="J573" s="230"/>
      <c r="K573" s="230"/>
      <c r="L573" s="230"/>
      <c r="M573" s="230"/>
      <c r="N573" s="230"/>
      <c r="O573" s="230"/>
      <c r="P573" s="233"/>
      <c r="Q573" s="230"/>
      <c r="R573" s="208"/>
      <c r="S573" s="239"/>
      <c r="T573" s="239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30"/>
      <c r="F574" s="230"/>
      <c r="G574" s="230"/>
      <c r="H574" s="230"/>
      <c r="I574" s="230"/>
      <c r="J574" s="230"/>
      <c r="K574" s="230"/>
      <c r="L574" s="230"/>
      <c r="M574" s="230"/>
      <c r="N574" s="230"/>
      <c r="O574" s="230"/>
      <c r="P574" s="233"/>
      <c r="Q574" s="230"/>
      <c r="R574" s="208"/>
      <c r="S574" s="239"/>
      <c r="T574" s="239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30"/>
      <c r="F575" s="230"/>
      <c r="G575" s="230"/>
      <c r="H575" s="230"/>
      <c r="I575" s="230"/>
      <c r="J575" s="230"/>
      <c r="K575" s="230"/>
      <c r="L575" s="230"/>
      <c r="M575" s="230"/>
      <c r="N575" s="230"/>
      <c r="O575" s="230"/>
      <c r="P575" s="233"/>
      <c r="Q575" s="230"/>
      <c r="R575" s="208"/>
      <c r="S575" s="239"/>
      <c r="T575" s="239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30"/>
      <c r="F576" s="230"/>
      <c r="G576" s="230"/>
      <c r="H576" s="230"/>
      <c r="I576" s="230"/>
      <c r="J576" s="230"/>
      <c r="K576" s="230"/>
      <c r="L576" s="230"/>
      <c r="M576" s="230"/>
      <c r="N576" s="230"/>
      <c r="O576" s="230"/>
      <c r="P576" s="233"/>
      <c r="Q576" s="230"/>
      <c r="R576" s="208"/>
      <c r="S576" s="239"/>
      <c r="T576" s="239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30"/>
      <c r="F577" s="230"/>
      <c r="G577" s="230"/>
      <c r="H577" s="230"/>
      <c r="I577" s="230"/>
      <c r="J577" s="230"/>
      <c r="K577" s="230"/>
      <c r="L577" s="230"/>
      <c r="M577" s="230"/>
      <c r="N577" s="230"/>
      <c r="O577" s="230"/>
      <c r="P577" s="233"/>
      <c r="Q577" s="230"/>
      <c r="R577" s="208"/>
      <c r="S577" s="239"/>
      <c r="T577" s="239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30"/>
      <c r="F578" s="230"/>
      <c r="G578" s="230"/>
      <c r="H578" s="230"/>
      <c r="I578" s="230"/>
      <c r="J578" s="230"/>
      <c r="K578" s="230"/>
      <c r="L578" s="230"/>
      <c r="M578" s="230"/>
      <c r="N578" s="230"/>
      <c r="O578" s="230"/>
      <c r="P578" s="233"/>
      <c r="Q578" s="230"/>
      <c r="R578" s="208"/>
      <c r="S578" s="239"/>
      <c r="T578" s="239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30"/>
      <c r="F579" s="230"/>
      <c r="G579" s="230"/>
      <c r="H579" s="230"/>
      <c r="I579" s="230"/>
      <c r="J579" s="230"/>
      <c r="K579" s="230"/>
      <c r="L579" s="230"/>
      <c r="M579" s="230"/>
      <c r="N579" s="230"/>
      <c r="O579" s="230"/>
      <c r="P579" s="233"/>
      <c r="Q579" s="230"/>
      <c r="R579" s="208"/>
      <c r="S579" s="239"/>
      <c r="T579" s="239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30"/>
      <c r="F580" s="230"/>
      <c r="G580" s="230"/>
      <c r="H580" s="230"/>
      <c r="I580" s="230"/>
      <c r="J580" s="230"/>
      <c r="K580" s="230"/>
      <c r="L580" s="230"/>
      <c r="M580" s="230"/>
      <c r="N580" s="230"/>
      <c r="O580" s="230"/>
      <c r="P580" s="233"/>
      <c r="Q580" s="230"/>
      <c r="R580" s="208"/>
      <c r="S580" s="239"/>
      <c r="T580" s="239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30"/>
      <c r="F581" s="230"/>
      <c r="G581" s="230"/>
      <c r="H581" s="230"/>
      <c r="I581" s="230"/>
      <c r="J581" s="230"/>
      <c r="K581" s="230"/>
      <c r="L581" s="230"/>
      <c r="M581" s="230"/>
      <c r="N581" s="230"/>
      <c r="O581" s="230"/>
      <c r="P581" s="233"/>
      <c r="Q581" s="230"/>
      <c r="R581" s="208"/>
      <c r="S581" s="239"/>
      <c r="T581" s="239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30"/>
      <c r="F582" s="230"/>
      <c r="G582" s="230"/>
      <c r="H582" s="230"/>
      <c r="I582" s="230"/>
      <c r="J582" s="230"/>
      <c r="K582" s="230"/>
      <c r="L582" s="230"/>
      <c r="M582" s="230"/>
      <c r="N582" s="230"/>
      <c r="O582" s="230"/>
      <c r="P582" s="233"/>
      <c r="Q582" s="230"/>
      <c r="R582" s="208"/>
      <c r="S582" s="239"/>
      <c r="T582" s="239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30"/>
      <c r="F583" s="230"/>
      <c r="G583" s="230"/>
      <c r="H583" s="230"/>
      <c r="I583" s="230"/>
      <c r="J583" s="230"/>
      <c r="K583" s="230"/>
      <c r="L583" s="230"/>
      <c r="M583" s="230"/>
      <c r="N583" s="230"/>
      <c r="O583" s="230"/>
      <c r="P583" s="233"/>
      <c r="Q583" s="230"/>
      <c r="R583" s="208"/>
      <c r="S583" s="239"/>
      <c r="T583" s="239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30"/>
      <c r="F584" s="230"/>
      <c r="G584" s="230"/>
      <c r="H584" s="230"/>
      <c r="I584" s="230"/>
      <c r="J584" s="230"/>
      <c r="K584" s="230"/>
      <c r="L584" s="230"/>
      <c r="M584" s="230"/>
      <c r="N584" s="230"/>
      <c r="O584" s="230"/>
      <c r="P584" s="233"/>
      <c r="Q584" s="230"/>
      <c r="R584" s="208"/>
      <c r="S584" s="239"/>
      <c r="T584" s="239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30"/>
      <c r="F585" s="230"/>
      <c r="G585" s="230"/>
      <c r="H585" s="230"/>
      <c r="I585" s="230"/>
      <c r="J585" s="230"/>
      <c r="K585" s="230"/>
      <c r="L585" s="230"/>
      <c r="M585" s="230"/>
      <c r="N585" s="230"/>
      <c r="O585" s="230"/>
      <c r="P585" s="233"/>
      <c r="Q585" s="230"/>
      <c r="R585" s="208"/>
      <c r="S585" s="239"/>
      <c r="T585" s="239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30"/>
      <c r="F586" s="230"/>
      <c r="G586" s="230"/>
      <c r="H586" s="230"/>
      <c r="I586" s="230"/>
      <c r="J586" s="230"/>
      <c r="K586" s="230"/>
      <c r="L586" s="230"/>
      <c r="M586" s="230"/>
      <c r="N586" s="230"/>
      <c r="O586" s="230"/>
      <c r="P586" s="233"/>
      <c r="Q586" s="230"/>
      <c r="R586" s="208"/>
      <c r="S586" s="239"/>
      <c r="T586" s="239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30"/>
      <c r="F587" s="230"/>
      <c r="G587" s="230"/>
      <c r="H587" s="230"/>
      <c r="I587" s="230"/>
      <c r="J587" s="230"/>
      <c r="K587" s="230"/>
      <c r="L587" s="230"/>
      <c r="M587" s="230"/>
      <c r="N587" s="230"/>
      <c r="O587" s="230"/>
      <c r="P587" s="233"/>
      <c r="Q587" s="230"/>
      <c r="R587" s="208"/>
      <c r="S587" s="239"/>
      <c r="T587" s="239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30"/>
      <c r="F588" s="230"/>
      <c r="G588" s="230"/>
      <c r="H588" s="230"/>
      <c r="I588" s="230"/>
      <c r="J588" s="230"/>
      <c r="K588" s="230"/>
      <c r="L588" s="230"/>
      <c r="M588" s="230"/>
      <c r="N588" s="230"/>
      <c r="O588" s="230"/>
      <c r="P588" s="233"/>
      <c r="Q588" s="230"/>
      <c r="R588" s="208"/>
      <c r="S588" s="239"/>
      <c r="T588" s="239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30"/>
      <c r="F589" s="230"/>
      <c r="G589" s="230"/>
      <c r="H589" s="230"/>
      <c r="I589" s="230"/>
      <c r="J589" s="230"/>
      <c r="K589" s="230"/>
      <c r="L589" s="230"/>
      <c r="M589" s="230"/>
      <c r="N589" s="230"/>
      <c r="O589" s="230"/>
      <c r="P589" s="233"/>
      <c r="Q589" s="230"/>
      <c r="R589" s="208"/>
      <c r="S589" s="239"/>
      <c r="T589" s="239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30"/>
      <c r="F590" s="230"/>
      <c r="G590" s="230"/>
      <c r="H590" s="230"/>
      <c r="I590" s="230"/>
      <c r="J590" s="230"/>
      <c r="K590" s="230"/>
      <c r="L590" s="230"/>
      <c r="M590" s="230"/>
      <c r="N590" s="230"/>
      <c r="O590" s="230"/>
      <c r="P590" s="233"/>
      <c r="Q590" s="230"/>
      <c r="R590" s="208"/>
      <c r="S590" s="239"/>
      <c r="T590" s="239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30"/>
      <c r="F591" s="230"/>
      <c r="G591" s="230"/>
      <c r="H591" s="230"/>
      <c r="I591" s="230"/>
      <c r="J591" s="230"/>
      <c r="K591" s="230"/>
      <c r="L591" s="230"/>
      <c r="M591" s="230"/>
      <c r="N591" s="230"/>
      <c r="O591" s="230"/>
      <c r="P591" s="233"/>
      <c r="Q591" s="230"/>
      <c r="R591" s="208"/>
      <c r="S591" s="239"/>
      <c r="T591" s="239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30"/>
      <c r="F592" s="230"/>
      <c r="G592" s="230"/>
      <c r="H592" s="230"/>
      <c r="I592" s="230"/>
      <c r="J592" s="230"/>
      <c r="K592" s="230"/>
      <c r="L592" s="230"/>
      <c r="M592" s="230"/>
      <c r="N592" s="230"/>
      <c r="O592" s="230"/>
      <c r="P592" s="233"/>
      <c r="Q592" s="230"/>
      <c r="R592" s="208"/>
      <c r="S592" s="239"/>
      <c r="T592" s="239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30"/>
      <c r="F593" s="230"/>
      <c r="G593" s="230"/>
      <c r="H593" s="230"/>
      <c r="I593" s="230"/>
      <c r="J593" s="230"/>
      <c r="K593" s="230"/>
      <c r="L593" s="230"/>
      <c r="M593" s="230"/>
      <c r="N593" s="230"/>
      <c r="O593" s="230"/>
      <c r="P593" s="233"/>
      <c r="Q593" s="230"/>
      <c r="R593" s="208"/>
      <c r="S593" s="239"/>
      <c r="T593" s="239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30"/>
      <c r="F594" s="230"/>
      <c r="G594" s="230"/>
      <c r="H594" s="230"/>
      <c r="I594" s="230"/>
      <c r="J594" s="230"/>
      <c r="K594" s="230"/>
      <c r="L594" s="230"/>
      <c r="M594" s="230"/>
      <c r="N594" s="230"/>
      <c r="O594" s="230"/>
      <c r="P594" s="233"/>
      <c r="Q594" s="230"/>
      <c r="R594" s="208"/>
      <c r="S594" s="239"/>
      <c r="T594" s="239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30"/>
      <c r="F595" s="230"/>
      <c r="G595" s="230"/>
      <c r="H595" s="230"/>
      <c r="I595" s="230"/>
      <c r="J595" s="230"/>
      <c r="K595" s="230"/>
      <c r="L595" s="230"/>
      <c r="M595" s="230"/>
      <c r="N595" s="230"/>
      <c r="O595" s="230"/>
      <c r="P595" s="233"/>
      <c r="Q595" s="230"/>
      <c r="R595" s="208"/>
      <c r="S595" s="239"/>
      <c r="T595" s="239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30"/>
      <c r="F596" s="230"/>
      <c r="G596" s="230"/>
      <c r="H596" s="230"/>
      <c r="I596" s="230"/>
      <c r="J596" s="230"/>
      <c r="K596" s="230"/>
      <c r="L596" s="230"/>
      <c r="M596" s="230"/>
      <c r="N596" s="230"/>
      <c r="O596" s="230"/>
      <c r="P596" s="233"/>
      <c r="Q596" s="230"/>
      <c r="R596" s="208"/>
      <c r="S596" s="239"/>
      <c r="T596" s="239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30"/>
      <c r="F597" s="230"/>
      <c r="G597" s="230"/>
      <c r="H597" s="230"/>
      <c r="I597" s="230"/>
      <c r="J597" s="230"/>
      <c r="K597" s="230"/>
      <c r="L597" s="230"/>
      <c r="M597" s="230"/>
      <c r="N597" s="230"/>
      <c r="O597" s="230"/>
      <c r="P597" s="233"/>
      <c r="Q597" s="230"/>
      <c r="R597" s="208"/>
      <c r="S597" s="239"/>
      <c r="T597" s="239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30"/>
      <c r="F598" s="230"/>
      <c r="G598" s="230"/>
      <c r="H598" s="230"/>
      <c r="I598" s="230"/>
      <c r="J598" s="230"/>
      <c r="K598" s="230"/>
      <c r="L598" s="230"/>
      <c r="M598" s="230"/>
      <c r="N598" s="230"/>
      <c r="O598" s="230"/>
      <c r="P598" s="233"/>
      <c r="Q598" s="230"/>
      <c r="R598" s="208"/>
      <c r="S598" s="239"/>
      <c r="T598" s="239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30"/>
      <c r="F599" s="230"/>
      <c r="G599" s="230"/>
      <c r="H599" s="230"/>
      <c r="I599" s="230"/>
      <c r="J599" s="230"/>
      <c r="K599" s="230"/>
      <c r="L599" s="230"/>
      <c r="M599" s="230"/>
      <c r="N599" s="230"/>
      <c r="O599" s="230"/>
      <c r="P599" s="233"/>
      <c r="Q599" s="230"/>
      <c r="R599" s="208"/>
      <c r="S599" s="239"/>
      <c r="T599" s="239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30"/>
      <c r="F600" s="230"/>
      <c r="G600" s="230"/>
      <c r="H600" s="230"/>
      <c r="I600" s="230"/>
      <c r="J600" s="230"/>
      <c r="K600" s="230"/>
      <c r="L600" s="230"/>
      <c r="M600" s="230"/>
      <c r="N600" s="230"/>
      <c r="O600" s="230"/>
      <c r="P600" s="233"/>
      <c r="Q600" s="230"/>
      <c r="R600" s="208"/>
      <c r="S600" s="239"/>
      <c r="T600" s="239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30"/>
      <c r="F601" s="230"/>
      <c r="G601" s="230"/>
      <c r="H601" s="230"/>
      <c r="I601" s="230"/>
      <c r="J601" s="230"/>
      <c r="K601" s="230"/>
      <c r="L601" s="230"/>
      <c r="M601" s="230"/>
      <c r="N601" s="230"/>
      <c r="O601" s="230"/>
      <c r="P601" s="233"/>
      <c r="Q601" s="230"/>
      <c r="R601" s="208"/>
      <c r="S601" s="239"/>
      <c r="T601" s="239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30"/>
      <c r="F602" s="230"/>
      <c r="G602" s="230"/>
      <c r="H602" s="230"/>
      <c r="I602" s="230"/>
      <c r="J602" s="230"/>
      <c r="K602" s="230"/>
      <c r="L602" s="230"/>
      <c r="M602" s="230"/>
      <c r="N602" s="230"/>
      <c r="O602" s="230"/>
      <c r="P602" s="233"/>
      <c r="Q602" s="230"/>
      <c r="R602" s="208"/>
      <c r="S602" s="239"/>
      <c r="T602" s="239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30"/>
      <c r="F603" s="230"/>
      <c r="G603" s="230"/>
      <c r="H603" s="230"/>
      <c r="I603" s="230"/>
      <c r="J603" s="230"/>
      <c r="K603" s="230"/>
      <c r="L603" s="230"/>
      <c r="M603" s="230"/>
      <c r="N603" s="230"/>
      <c r="O603" s="230"/>
      <c r="P603" s="233"/>
      <c r="Q603" s="230"/>
      <c r="R603" s="208"/>
      <c r="S603" s="239"/>
      <c r="T603" s="239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30"/>
      <c r="F604" s="230"/>
      <c r="G604" s="230"/>
      <c r="H604" s="230"/>
      <c r="I604" s="230"/>
      <c r="J604" s="230"/>
      <c r="K604" s="230"/>
      <c r="L604" s="230"/>
      <c r="M604" s="230"/>
      <c r="N604" s="230"/>
      <c r="O604" s="230"/>
      <c r="P604" s="233"/>
      <c r="Q604" s="230"/>
      <c r="R604" s="208"/>
      <c r="S604" s="239"/>
      <c r="T604" s="239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30"/>
      <c r="F605" s="230"/>
      <c r="G605" s="230"/>
      <c r="H605" s="230"/>
      <c r="I605" s="230"/>
      <c r="J605" s="230"/>
      <c r="K605" s="230"/>
      <c r="L605" s="230"/>
      <c r="M605" s="230"/>
      <c r="N605" s="230"/>
      <c r="O605" s="230"/>
      <c r="P605" s="233"/>
      <c r="Q605" s="230"/>
      <c r="R605" s="208"/>
      <c r="S605" s="239"/>
      <c r="T605" s="239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30"/>
      <c r="F606" s="230"/>
      <c r="G606" s="230"/>
      <c r="H606" s="230"/>
      <c r="I606" s="230"/>
      <c r="J606" s="230"/>
      <c r="K606" s="230"/>
      <c r="L606" s="230"/>
      <c r="M606" s="230"/>
      <c r="N606" s="230"/>
      <c r="O606" s="230"/>
      <c r="P606" s="233"/>
      <c r="Q606" s="230"/>
      <c r="R606" s="208"/>
      <c r="S606" s="239"/>
      <c r="T606" s="239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30"/>
      <c r="F607" s="230"/>
      <c r="G607" s="230"/>
      <c r="H607" s="230"/>
      <c r="I607" s="230"/>
      <c r="J607" s="230"/>
      <c r="K607" s="230"/>
      <c r="L607" s="230"/>
      <c r="M607" s="230"/>
      <c r="N607" s="230"/>
      <c r="O607" s="230"/>
      <c r="P607" s="233"/>
      <c r="Q607" s="230"/>
      <c r="R607" s="208"/>
      <c r="S607" s="239"/>
      <c r="T607" s="239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30"/>
      <c r="F608" s="230"/>
      <c r="G608" s="230"/>
      <c r="H608" s="230"/>
      <c r="I608" s="230"/>
      <c r="J608" s="230"/>
      <c r="K608" s="230"/>
      <c r="L608" s="230"/>
      <c r="M608" s="230"/>
      <c r="N608" s="230"/>
      <c r="O608" s="230"/>
      <c r="P608" s="233"/>
      <c r="Q608" s="230"/>
      <c r="R608" s="208"/>
      <c r="S608" s="239"/>
      <c r="T608" s="239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30"/>
      <c r="F609" s="230"/>
      <c r="G609" s="230"/>
      <c r="H609" s="230"/>
      <c r="I609" s="230"/>
      <c r="J609" s="230"/>
      <c r="K609" s="230"/>
      <c r="L609" s="230"/>
      <c r="M609" s="230"/>
      <c r="N609" s="230"/>
      <c r="O609" s="230"/>
      <c r="P609" s="233"/>
      <c r="Q609" s="230"/>
      <c r="R609" s="208"/>
      <c r="S609" s="239"/>
      <c r="T609" s="239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30"/>
      <c r="F610" s="230"/>
      <c r="G610" s="230"/>
      <c r="H610" s="230"/>
      <c r="I610" s="230"/>
      <c r="J610" s="230"/>
      <c r="K610" s="230"/>
      <c r="L610" s="230"/>
      <c r="M610" s="230"/>
      <c r="N610" s="230"/>
      <c r="O610" s="230"/>
      <c r="P610" s="233"/>
      <c r="Q610" s="230"/>
      <c r="R610" s="208"/>
      <c r="S610" s="239"/>
      <c r="T610" s="239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30"/>
      <c r="F611" s="230"/>
      <c r="G611" s="230"/>
      <c r="H611" s="230"/>
      <c r="I611" s="230"/>
      <c r="J611" s="230"/>
      <c r="K611" s="230"/>
      <c r="L611" s="230"/>
      <c r="M611" s="230"/>
      <c r="N611" s="230"/>
      <c r="O611" s="230"/>
      <c r="P611" s="233"/>
      <c r="Q611" s="230"/>
      <c r="R611" s="208"/>
      <c r="S611" s="239"/>
      <c r="T611" s="239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30"/>
      <c r="F612" s="230"/>
      <c r="G612" s="230"/>
      <c r="H612" s="230"/>
      <c r="I612" s="230"/>
      <c r="J612" s="230"/>
      <c r="K612" s="230"/>
      <c r="L612" s="230"/>
      <c r="M612" s="230"/>
      <c r="N612" s="230"/>
      <c r="O612" s="230"/>
      <c r="P612" s="233"/>
      <c r="Q612" s="230"/>
      <c r="R612" s="208"/>
      <c r="S612" s="239"/>
      <c r="T612" s="239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30"/>
      <c r="F613" s="230"/>
      <c r="G613" s="230"/>
      <c r="H613" s="230"/>
      <c r="I613" s="230"/>
      <c r="J613" s="230"/>
      <c r="K613" s="230"/>
      <c r="L613" s="230"/>
      <c r="M613" s="230"/>
      <c r="N613" s="230"/>
      <c r="O613" s="230"/>
      <c r="P613" s="233"/>
      <c r="Q613" s="230"/>
      <c r="R613" s="208"/>
      <c r="S613" s="239"/>
      <c r="T613" s="239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30"/>
      <c r="F614" s="230"/>
      <c r="G614" s="230"/>
      <c r="H614" s="230"/>
      <c r="I614" s="230"/>
      <c r="J614" s="230"/>
      <c r="K614" s="230"/>
      <c r="L614" s="230"/>
      <c r="M614" s="230"/>
      <c r="N614" s="230"/>
      <c r="O614" s="230"/>
      <c r="P614" s="233"/>
      <c r="Q614" s="230"/>
      <c r="R614" s="208"/>
      <c r="S614" s="239"/>
      <c r="T614" s="239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30"/>
      <c r="F615" s="230"/>
      <c r="G615" s="230"/>
      <c r="H615" s="230"/>
      <c r="I615" s="230"/>
      <c r="J615" s="230"/>
      <c r="K615" s="230"/>
      <c r="L615" s="230"/>
      <c r="M615" s="230"/>
      <c r="N615" s="230"/>
      <c r="O615" s="230"/>
      <c r="P615" s="233"/>
      <c r="Q615" s="230"/>
      <c r="R615" s="208"/>
      <c r="S615" s="239"/>
      <c r="T615" s="239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30"/>
      <c r="F616" s="230"/>
      <c r="G616" s="230"/>
      <c r="H616" s="230"/>
      <c r="I616" s="230"/>
      <c r="J616" s="230"/>
      <c r="K616" s="230"/>
      <c r="L616" s="230"/>
      <c r="M616" s="230"/>
      <c r="N616" s="230"/>
      <c r="O616" s="230"/>
      <c r="P616" s="233"/>
      <c r="Q616" s="230"/>
      <c r="R616" s="208"/>
      <c r="S616" s="239"/>
      <c r="T616" s="239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30"/>
      <c r="F617" s="230"/>
      <c r="G617" s="230"/>
      <c r="H617" s="230"/>
      <c r="I617" s="230"/>
      <c r="J617" s="230"/>
      <c r="K617" s="230"/>
      <c r="L617" s="230"/>
      <c r="M617" s="230"/>
      <c r="N617" s="230"/>
      <c r="O617" s="230"/>
      <c r="P617" s="233"/>
      <c r="Q617" s="230"/>
      <c r="R617" s="208"/>
      <c r="S617" s="239"/>
      <c r="T617" s="239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30"/>
      <c r="F618" s="230"/>
      <c r="G618" s="230"/>
      <c r="H618" s="230"/>
      <c r="I618" s="230"/>
      <c r="J618" s="230"/>
      <c r="K618" s="230"/>
      <c r="L618" s="230"/>
      <c r="M618" s="230"/>
      <c r="N618" s="230"/>
      <c r="O618" s="230"/>
      <c r="P618" s="233"/>
      <c r="Q618" s="230"/>
      <c r="R618" s="208"/>
      <c r="S618" s="239"/>
      <c r="T618" s="239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30"/>
      <c r="F619" s="230"/>
      <c r="G619" s="230"/>
      <c r="H619" s="230"/>
      <c r="I619" s="230"/>
      <c r="J619" s="230"/>
      <c r="K619" s="230"/>
      <c r="L619" s="230"/>
      <c r="M619" s="230"/>
      <c r="N619" s="230"/>
      <c r="O619" s="230"/>
      <c r="P619" s="233"/>
      <c r="Q619" s="230"/>
      <c r="R619" s="208"/>
      <c r="S619" s="239"/>
      <c r="T619" s="239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30"/>
      <c r="F620" s="230"/>
      <c r="G620" s="230"/>
      <c r="H620" s="230"/>
      <c r="I620" s="230"/>
      <c r="J620" s="230"/>
      <c r="K620" s="230"/>
      <c r="L620" s="230"/>
      <c r="M620" s="230"/>
      <c r="N620" s="230"/>
      <c r="O620" s="230"/>
      <c r="P620" s="233"/>
      <c r="Q620" s="230"/>
      <c r="R620" s="208"/>
      <c r="S620" s="239"/>
      <c r="T620" s="239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30"/>
      <c r="F621" s="230"/>
      <c r="G621" s="230"/>
      <c r="H621" s="230"/>
      <c r="I621" s="230"/>
      <c r="J621" s="230"/>
      <c r="K621" s="230"/>
      <c r="L621" s="230"/>
      <c r="M621" s="230"/>
      <c r="N621" s="230"/>
      <c r="O621" s="230"/>
      <c r="P621" s="233"/>
      <c r="Q621" s="230"/>
      <c r="R621" s="208"/>
      <c r="S621" s="239"/>
      <c r="T621" s="239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30"/>
      <c r="F622" s="230"/>
      <c r="G622" s="230"/>
      <c r="H622" s="230"/>
      <c r="I622" s="230"/>
      <c r="J622" s="230"/>
      <c r="K622" s="230"/>
      <c r="L622" s="230"/>
      <c r="M622" s="230"/>
      <c r="N622" s="230"/>
      <c r="O622" s="230"/>
      <c r="P622" s="233"/>
      <c r="Q622" s="230"/>
      <c r="R622" s="208"/>
      <c r="S622" s="239"/>
      <c r="T622" s="239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30"/>
      <c r="F623" s="230"/>
      <c r="G623" s="230"/>
      <c r="H623" s="230"/>
      <c r="I623" s="230"/>
      <c r="J623" s="230"/>
      <c r="K623" s="230"/>
      <c r="L623" s="230"/>
      <c r="M623" s="230"/>
      <c r="N623" s="230"/>
      <c r="O623" s="230"/>
      <c r="P623" s="233"/>
      <c r="Q623" s="230"/>
      <c r="R623" s="208"/>
      <c r="S623" s="239"/>
      <c r="T623" s="239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30"/>
      <c r="F624" s="230"/>
      <c r="G624" s="230"/>
      <c r="H624" s="230"/>
      <c r="I624" s="230"/>
      <c r="J624" s="230"/>
      <c r="K624" s="230"/>
      <c r="L624" s="230"/>
      <c r="M624" s="230"/>
      <c r="N624" s="230"/>
      <c r="O624" s="230"/>
      <c r="P624" s="233"/>
      <c r="Q624" s="230"/>
      <c r="R624" s="208"/>
      <c r="S624" s="239"/>
      <c r="T624" s="239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30"/>
      <c r="F625" s="230"/>
      <c r="G625" s="230"/>
      <c r="H625" s="230"/>
      <c r="I625" s="230"/>
      <c r="J625" s="230"/>
      <c r="K625" s="230"/>
      <c r="L625" s="230"/>
      <c r="M625" s="230"/>
      <c r="N625" s="230"/>
      <c r="O625" s="230"/>
      <c r="P625" s="233"/>
      <c r="Q625" s="230"/>
      <c r="R625" s="208"/>
      <c r="S625" s="239"/>
      <c r="T625" s="239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30"/>
      <c r="F626" s="230"/>
      <c r="G626" s="230"/>
      <c r="H626" s="230"/>
      <c r="I626" s="230"/>
      <c r="J626" s="230"/>
      <c r="K626" s="230"/>
      <c r="L626" s="230"/>
      <c r="M626" s="230"/>
      <c r="N626" s="230"/>
      <c r="O626" s="230"/>
      <c r="P626" s="233"/>
      <c r="Q626" s="230"/>
      <c r="R626" s="208"/>
      <c r="S626" s="239"/>
      <c r="T626" s="239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30"/>
      <c r="F627" s="230"/>
      <c r="G627" s="230"/>
      <c r="H627" s="230"/>
      <c r="I627" s="230"/>
      <c r="J627" s="230"/>
      <c r="K627" s="230"/>
      <c r="L627" s="230"/>
      <c r="M627" s="230"/>
      <c r="N627" s="230"/>
      <c r="O627" s="230"/>
      <c r="P627" s="233"/>
      <c r="Q627" s="230"/>
      <c r="R627" s="208"/>
      <c r="S627" s="239"/>
      <c r="T627" s="239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30"/>
      <c r="F628" s="230"/>
      <c r="G628" s="230"/>
      <c r="H628" s="230"/>
      <c r="I628" s="230"/>
      <c r="J628" s="230"/>
      <c r="K628" s="230"/>
      <c r="L628" s="230"/>
      <c r="M628" s="230"/>
      <c r="N628" s="230"/>
      <c r="O628" s="230"/>
      <c r="P628" s="233"/>
      <c r="Q628" s="230"/>
      <c r="R628" s="208"/>
      <c r="S628" s="239"/>
      <c r="T628" s="239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30"/>
      <c r="F629" s="230"/>
      <c r="G629" s="230"/>
      <c r="H629" s="230"/>
      <c r="I629" s="230"/>
      <c r="J629" s="230"/>
      <c r="K629" s="230"/>
      <c r="L629" s="230"/>
      <c r="M629" s="230"/>
      <c r="N629" s="230"/>
      <c r="O629" s="230"/>
      <c r="P629" s="233"/>
      <c r="Q629" s="230"/>
      <c r="R629" s="208"/>
      <c r="S629" s="239"/>
      <c r="T629" s="239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30"/>
      <c r="F630" s="230"/>
      <c r="G630" s="230"/>
      <c r="H630" s="230"/>
      <c r="I630" s="230"/>
      <c r="J630" s="230"/>
      <c r="K630" s="230"/>
      <c r="L630" s="230"/>
      <c r="M630" s="230"/>
      <c r="N630" s="230"/>
      <c r="O630" s="230"/>
      <c r="P630" s="233"/>
      <c r="Q630" s="230"/>
      <c r="R630" s="208"/>
      <c r="S630" s="239"/>
      <c r="T630" s="239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30"/>
      <c r="F631" s="230"/>
      <c r="G631" s="230"/>
      <c r="H631" s="230"/>
      <c r="I631" s="230"/>
      <c r="J631" s="230"/>
      <c r="K631" s="230"/>
      <c r="L631" s="230"/>
      <c r="M631" s="230"/>
      <c r="N631" s="230"/>
      <c r="O631" s="230"/>
      <c r="P631" s="233"/>
      <c r="Q631" s="230"/>
      <c r="R631" s="208"/>
      <c r="S631" s="239"/>
      <c r="T631" s="239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30"/>
      <c r="F632" s="230"/>
      <c r="G632" s="230"/>
      <c r="H632" s="230"/>
      <c r="I632" s="230"/>
      <c r="J632" s="230"/>
      <c r="K632" s="230"/>
      <c r="L632" s="230"/>
      <c r="M632" s="230"/>
      <c r="N632" s="230"/>
      <c r="O632" s="230"/>
      <c r="P632" s="233"/>
      <c r="Q632" s="230"/>
      <c r="R632" s="208"/>
      <c r="S632" s="239"/>
      <c r="T632" s="239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30"/>
      <c r="F633" s="230"/>
      <c r="G633" s="230"/>
      <c r="H633" s="230"/>
      <c r="I633" s="230"/>
      <c r="J633" s="230"/>
      <c r="K633" s="230"/>
      <c r="L633" s="230"/>
      <c r="M633" s="230"/>
      <c r="N633" s="230"/>
      <c r="O633" s="230"/>
      <c r="P633" s="233"/>
      <c r="Q633" s="230"/>
      <c r="R633" s="208"/>
      <c r="S633" s="239"/>
      <c r="T633" s="239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30"/>
      <c r="F634" s="230"/>
      <c r="G634" s="230"/>
      <c r="H634" s="230"/>
      <c r="I634" s="230"/>
      <c r="J634" s="230"/>
      <c r="K634" s="230"/>
      <c r="L634" s="230"/>
      <c r="M634" s="230"/>
      <c r="N634" s="230"/>
      <c r="O634" s="230"/>
      <c r="P634" s="233"/>
      <c r="Q634" s="230"/>
      <c r="R634" s="208"/>
      <c r="S634" s="239"/>
      <c r="T634" s="239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30"/>
      <c r="F635" s="230"/>
      <c r="G635" s="230"/>
      <c r="H635" s="230"/>
      <c r="I635" s="230"/>
      <c r="J635" s="230"/>
      <c r="K635" s="230"/>
      <c r="L635" s="230"/>
      <c r="M635" s="230"/>
      <c r="N635" s="230"/>
      <c r="O635" s="230"/>
      <c r="P635" s="233"/>
      <c r="Q635" s="230"/>
      <c r="R635" s="208"/>
      <c r="S635" s="239"/>
      <c r="T635" s="239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30"/>
      <c r="F636" s="230"/>
      <c r="G636" s="230"/>
      <c r="H636" s="230"/>
      <c r="I636" s="230"/>
      <c r="J636" s="230"/>
      <c r="K636" s="230"/>
      <c r="L636" s="230"/>
      <c r="M636" s="230"/>
      <c r="N636" s="230"/>
      <c r="O636" s="230"/>
      <c r="P636" s="233"/>
      <c r="Q636" s="230"/>
      <c r="R636" s="208"/>
      <c r="S636" s="239"/>
      <c r="T636" s="239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30"/>
      <c r="F637" s="230"/>
      <c r="G637" s="230"/>
      <c r="H637" s="230"/>
      <c r="I637" s="230"/>
      <c r="J637" s="230"/>
      <c r="K637" s="230"/>
      <c r="L637" s="230"/>
      <c r="M637" s="230"/>
      <c r="N637" s="230"/>
      <c r="O637" s="230"/>
      <c r="P637" s="233"/>
      <c r="Q637" s="230"/>
      <c r="R637" s="208"/>
      <c r="S637" s="239"/>
      <c r="T637" s="239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30"/>
      <c r="F638" s="230"/>
      <c r="G638" s="230"/>
      <c r="H638" s="230"/>
      <c r="I638" s="230"/>
      <c r="J638" s="230"/>
      <c r="K638" s="230"/>
      <c r="L638" s="230"/>
      <c r="M638" s="230"/>
      <c r="N638" s="230"/>
      <c r="O638" s="230"/>
      <c r="P638" s="233"/>
      <c r="Q638" s="230"/>
      <c r="R638" s="208"/>
      <c r="S638" s="239"/>
      <c r="T638" s="239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30"/>
      <c r="F639" s="230"/>
      <c r="G639" s="230"/>
      <c r="H639" s="230"/>
      <c r="I639" s="230"/>
      <c r="J639" s="230"/>
      <c r="K639" s="230"/>
      <c r="L639" s="230"/>
      <c r="M639" s="230"/>
      <c r="N639" s="230"/>
      <c r="O639" s="230"/>
      <c r="P639" s="233"/>
      <c r="Q639" s="230"/>
      <c r="R639" s="208"/>
      <c r="S639" s="239"/>
      <c r="T639" s="239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30"/>
      <c r="F640" s="230"/>
      <c r="G640" s="230"/>
      <c r="H640" s="230"/>
      <c r="I640" s="230"/>
      <c r="J640" s="230"/>
      <c r="K640" s="230"/>
      <c r="L640" s="230"/>
      <c r="M640" s="230"/>
      <c r="N640" s="230"/>
      <c r="O640" s="230"/>
      <c r="P640" s="233"/>
      <c r="Q640" s="230"/>
      <c r="R640" s="208"/>
      <c r="S640" s="239"/>
      <c r="T640" s="239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30"/>
      <c r="F641" s="230"/>
      <c r="G641" s="230"/>
      <c r="H641" s="230"/>
      <c r="I641" s="230"/>
      <c r="J641" s="230"/>
      <c r="K641" s="230"/>
      <c r="L641" s="230"/>
      <c r="M641" s="230"/>
      <c r="N641" s="230"/>
      <c r="O641" s="230"/>
      <c r="P641" s="233"/>
      <c r="Q641" s="230"/>
      <c r="R641" s="208"/>
      <c r="S641" s="239"/>
      <c r="T641" s="239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30"/>
      <c r="F642" s="230"/>
      <c r="G642" s="230"/>
      <c r="H642" s="230"/>
      <c r="I642" s="230"/>
      <c r="J642" s="230"/>
      <c r="K642" s="230"/>
      <c r="L642" s="230"/>
      <c r="M642" s="230"/>
      <c r="N642" s="230"/>
      <c r="O642" s="230"/>
      <c r="P642" s="233"/>
      <c r="Q642" s="230"/>
      <c r="R642" s="208"/>
      <c r="S642" s="239"/>
      <c r="T642" s="239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30"/>
      <c r="F643" s="230"/>
      <c r="G643" s="230"/>
      <c r="H643" s="230"/>
      <c r="I643" s="230"/>
      <c r="J643" s="230"/>
      <c r="K643" s="230"/>
      <c r="L643" s="230"/>
      <c r="M643" s="230"/>
      <c r="N643" s="230"/>
      <c r="O643" s="230"/>
      <c r="P643" s="233"/>
      <c r="Q643" s="230"/>
      <c r="R643" s="208"/>
      <c r="S643" s="239"/>
      <c r="T643" s="239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30"/>
      <c r="F644" s="230"/>
      <c r="G644" s="230"/>
      <c r="H644" s="230"/>
      <c r="I644" s="230"/>
      <c r="J644" s="230"/>
      <c r="K644" s="230"/>
      <c r="L644" s="230"/>
      <c r="M644" s="230"/>
      <c r="N644" s="230"/>
      <c r="O644" s="230"/>
      <c r="P644" s="233"/>
      <c r="Q644" s="230"/>
      <c r="R644" s="208"/>
      <c r="S644" s="239"/>
      <c r="T644" s="239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30"/>
      <c r="F645" s="230"/>
      <c r="G645" s="230"/>
      <c r="H645" s="230"/>
      <c r="I645" s="230"/>
      <c r="J645" s="230"/>
      <c r="K645" s="230"/>
      <c r="L645" s="230"/>
      <c r="M645" s="230"/>
      <c r="N645" s="230"/>
      <c r="O645" s="230"/>
      <c r="P645" s="233"/>
      <c r="Q645" s="230"/>
      <c r="R645" s="208"/>
      <c r="S645" s="239"/>
      <c r="T645" s="239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30"/>
      <c r="F646" s="230"/>
      <c r="G646" s="230"/>
      <c r="H646" s="230"/>
      <c r="I646" s="230"/>
      <c r="J646" s="230"/>
      <c r="K646" s="230"/>
      <c r="L646" s="230"/>
      <c r="M646" s="230"/>
      <c r="N646" s="230"/>
      <c r="O646" s="230"/>
      <c r="P646" s="233"/>
      <c r="Q646" s="230"/>
      <c r="R646" s="208"/>
      <c r="S646" s="239"/>
      <c r="T646" s="239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30"/>
      <c r="F647" s="230"/>
      <c r="G647" s="230"/>
      <c r="H647" s="230"/>
      <c r="I647" s="230"/>
      <c r="J647" s="230"/>
      <c r="K647" s="230"/>
      <c r="L647" s="230"/>
      <c r="M647" s="230"/>
      <c r="N647" s="230"/>
      <c r="O647" s="230"/>
      <c r="P647" s="233"/>
      <c r="Q647" s="230"/>
      <c r="R647" s="208"/>
      <c r="S647" s="239"/>
      <c r="T647" s="239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30"/>
      <c r="F648" s="230"/>
      <c r="G648" s="230"/>
      <c r="H648" s="230"/>
      <c r="I648" s="230"/>
      <c r="J648" s="230"/>
      <c r="K648" s="230"/>
      <c r="L648" s="230"/>
      <c r="M648" s="230"/>
      <c r="N648" s="230"/>
      <c r="O648" s="230"/>
      <c r="P648" s="233"/>
      <c r="Q648" s="230"/>
      <c r="R648" s="208"/>
      <c r="S648" s="239"/>
      <c r="T648" s="239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30"/>
      <c r="F649" s="230"/>
      <c r="G649" s="230"/>
      <c r="H649" s="230"/>
      <c r="I649" s="230"/>
      <c r="J649" s="230"/>
      <c r="K649" s="230"/>
      <c r="L649" s="230"/>
      <c r="M649" s="230"/>
      <c r="N649" s="230"/>
      <c r="O649" s="230"/>
      <c r="P649" s="233"/>
      <c r="Q649" s="230"/>
      <c r="R649" s="208"/>
      <c r="S649" s="239"/>
      <c r="T649" s="239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30"/>
      <c r="F650" s="230"/>
      <c r="G650" s="230"/>
      <c r="H650" s="230"/>
      <c r="I650" s="230"/>
      <c r="J650" s="230"/>
      <c r="K650" s="230"/>
      <c r="L650" s="230"/>
      <c r="M650" s="230"/>
      <c r="N650" s="230"/>
      <c r="O650" s="230"/>
      <c r="P650" s="233"/>
      <c r="Q650" s="230"/>
      <c r="R650" s="208"/>
      <c r="S650" s="239"/>
      <c r="T650" s="239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30"/>
      <c r="F651" s="230"/>
      <c r="G651" s="230"/>
      <c r="H651" s="230"/>
      <c r="I651" s="230"/>
      <c r="J651" s="230"/>
      <c r="K651" s="230"/>
      <c r="L651" s="230"/>
      <c r="M651" s="230"/>
      <c r="N651" s="230"/>
      <c r="O651" s="230"/>
      <c r="P651" s="233"/>
      <c r="Q651" s="230"/>
      <c r="R651" s="208"/>
      <c r="S651" s="239"/>
      <c r="T651" s="239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30"/>
      <c r="F652" s="230"/>
      <c r="G652" s="230"/>
      <c r="H652" s="230"/>
      <c r="I652" s="230"/>
      <c r="J652" s="230"/>
      <c r="K652" s="230"/>
      <c r="L652" s="230"/>
      <c r="M652" s="230"/>
      <c r="N652" s="230"/>
      <c r="O652" s="230"/>
      <c r="P652" s="233"/>
      <c r="Q652" s="230"/>
      <c r="R652" s="208"/>
      <c r="S652" s="239"/>
      <c r="T652" s="239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30"/>
      <c r="F653" s="230"/>
      <c r="G653" s="230"/>
      <c r="H653" s="230"/>
      <c r="I653" s="230"/>
      <c r="J653" s="230"/>
      <c r="K653" s="230"/>
      <c r="L653" s="230"/>
      <c r="M653" s="230"/>
      <c r="N653" s="230"/>
      <c r="O653" s="230"/>
      <c r="P653" s="233"/>
      <c r="Q653" s="230"/>
      <c r="R653" s="208"/>
      <c r="S653" s="239"/>
      <c r="T653" s="239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30"/>
      <c r="F654" s="230"/>
      <c r="G654" s="230"/>
      <c r="H654" s="230"/>
      <c r="I654" s="230"/>
      <c r="J654" s="230"/>
      <c r="K654" s="230"/>
      <c r="L654" s="230"/>
      <c r="M654" s="230"/>
      <c r="N654" s="230"/>
      <c r="O654" s="230"/>
      <c r="P654" s="233"/>
      <c r="Q654" s="230"/>
      <c r="R654" s="208"/>
      <c r="S654" s="239"/>
      <c r="T654" s="239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30"/>
      <c r="F655" s="230"/>
      <c r="G655" s="230"/>
      <c r="H655" s="230"/>
      <c r="I655" s="230"/>
      <c r="J655" s="230"/>
      <c r="K655" s="230"/>
      <c r="L655" s="230"/>
      <c r="M655" s="230"/>
      <c r="N655" s="230"/>
      <c r="O655" s="230"/>
      <c r="P655" s="233"/>
      <c r="Q655" s="230"/>
      <c r="R655" s="208"/>
      <c r="S655" s="239"/>
      <c r="T655" s="239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30"/>
      <c r="F656" s="230"/>
      <c r="G656" s="230"/>
      <c r="H656" s="230"/>
      <c r="I656" s="230"/>
      <c r="J656" s="230"/>
      <c r="K656" s="230"/>
      <c r="L656" s="230"/>
      <c r="M656" s="230"/>
      <c r="N656" s="230"/>
      <c r="O656" s="230"/>
      <c r="P656" s="233"/>
      <c r="Q656" s="230"/>
      <c r="R656" s="208"/>
      <c r="S656" s="239"/>
      <c r="T656" s="239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30"/>
      <c r="F657" s="230"/>
      <c r="G657" s="230"/>
      <c r="H657" s="230"/>
      <c r="I657" s="230"/>
      <c r="J657" s="230"/>
      <c r="K657" s="230"/>
      <c r="L657" s="230"/>
      <c r="M657" s="230"/>
      <c r="N657" s="230"/>
      <c r="O657" s="230"/>
      <c r="P657" s="233"/>
      <c r="Q657" s="230"/>
      <c r="R657" s="208"/>
      <c r="S657" s="239"/>
      <c r="T657" s="239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30"/>
      <c r="F658" s="230"/>
      <c r="G658" s="230"/>
      <c r="H658" s="230"/>
      <c r="I658" s="230"/>
      <c r="J658" s="230"/>
      <c r="K658" s="230"/>
      <c r="L658" s="230"/>
      <c r="M658" s="230"/>
      <c r="N658" s="230"/>
      <c r="O658" s="230"/>
      <c r="P658" s="233"/>
      <c r="Q658" s="230"/>
      <c r="R658" s="208"/>
      <c r="S658" s="239"/>
      <c r="T658" s="239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30"/>
      <c r="F659" s="230"/>
      <c r="G659" s="230"/>
      <c r="H659" s="230"/>
      <c r="I659" s="230"/>
      <c r="J659" s="230"/>
      <c r="K659" s="230"/>
      <c r="L659" s="230"/>
      <c r="M659" s="230"/>
      <c r="N659" s="230"/>
      <c r="O659" s="230"/>
      <c r="P659" s="233"/>
      <c r="Q659" s="230"/>
      <c r="R659" s="208"/>
      <c r="S659" s="239"/>
      <c r="T659" s="239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30"/>
      <c r="F660" s="230"/>
      <c r="G660" s="230"/>
      <c r="H660" s="230"/>
      <c r="I660" s="230"/>
      <c r="J660" s="230"/>
      <c r="K660" s="230"/>
      <c r="L660" s="230"/>
      <c r="M660" s="230"/>
      <c r="N660" s="230"/>
      <c r="O660" s="230"/>
      <c r="P660" s="233"/>
      <c r="Q660" s="230"/>
      <c r="R660" s="208"/>
      <c r="S660" s="239"/>
      <c r="T660" s="239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30"/>
      <c r="F661" s="230"/>
      <c r="G661" s="230"/>
      <c r="H661" s="230"/>
      <c r="I661" s="230"/>
      <c r="J661" s="230"/>
      <c r="K661" s="230"/>
      <c r="L661" s="230"/>
      <c r="M661" s="230"/>
      <c r="N661" s="230"/>
      <c r="O661" s="230"/>
      <c r="P661" s="233"/>
      <c r="Q661" s="230"/>
      <c r="R661" s="208"/>
      <c r="S661" s="239"/>
      <c r="T661" s="239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30"/>
      <c r="F662" s="230"/>
      <c r="G662" s="230"/>
      <c r="H662" s="230"/>
      <c r="I662" s="230"/>
      <c r="J662" s="230"/>
      <c r="K662" s="230"/>
      <c r="L662" s="230"/>
      <c r="M662" s="230"/>
      <c r="N662" s="230"/>
      <c r="O662" s="230"/>
      <c r="P662" s="233"/>
      <c r="Q662" s="230"/>
      <c r="R662" s="208"/>
      <c r="S662" s="239"/>
      <c r="T662" s="239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30"/>
      <c r="F663" s="230"/>
      <c r="G663" s="230"/>
      <c r="H663" s="230"/>
      <c r="I663" s="230"/>
      <c r="J663" s="230"/>
      <c r="K663" s="230"/>
      <c r="L663" s="230"/>
      <c r="M663" s="230"/>
      <c r="N663" s="230"/>
      <c r="O663" s="230"/>
      <c r="P663" s="233"/>
      <c r="Q663" s="230"/>
      <c r="R663" s="208"/>
      <c r="S663" s="239"/>
      <c r="T663" s="239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30"/>
      <c r="F664" s="230"/>
      <c r="G664" s="230"/>
      <c r="H664" s="230"/>
      <c r="I664" s="230"/>
      <c r="J664" s="230"/>
      <c r="K664" s="230"/>
      <c r="L664" s="230"/>
      <c r="M664" s="230"/>
      <c r="N664" s="230"/>
      <c r="O664" s="230"/>
      <c r="P664" s="233"/>
      <c r="Q664" s="230"/>
      <c r="R664" s="208"/>
      <c r="S664" s="239"/>
      <c r="T664" s="239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30"/>
      <c r="F665" s="230"/>
      <c r="G665" s="230"/>
      <c r="H665" s="230"/>
      <c r="I665" s="230"/>
      <c r="J665" s="230"/>
      <c r="K665" s="230"/>
      <c r="L665" s="230"/>
      <c r="M665" s="230"/>
      <c r="N665" s="230"/>
      <c r="O665" s="230"/>
      <c r="P665" s="233"/>
      <c r="Q665" s="230"/>
      <c r="R665" s="208"/>
      <c r="S665" s="239"/>
      <c r="T665" s="239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30"/>
      <c r="F666" s="230"/>
      <c r="G666" s="230"/>
      <c r="H666" s="230"/>
      <c r="I666" s="230"/>
      <c r="J666" s="230"/>
      <c r="K666" s="230"/>
      <c r="L666" s="230"/>
      <c r="M666" s="230"/>
      <c r="N666" s="230"/>
      <c r="O666" s="230"/>
      <c r="P666" s="233"/>
      <c r="Q666" s="230"/>
      <c r="R666" s="208"/>
      <c r="S666" s="239"/>
      <c r="T666" s="239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30"/>
      <c r="F667" s="230"/>
      <c r="G667" s="230"/>
      <c r="H667" s="230"/>
      <c r="I667" s="230"/>
      <c r="J667" s="230"/>
      <c r="K667" s="230"/>
      <c r="L667" s="230"/>
      <c r="M667" s="230"/>
      <c r="N667" s="230"/>
      <c r="O667" s="230"/>
      <c r="P667" s="233"/>
      <c r="Q667" s="230"/>
      <c r="R667" s="208"/>
      <c r="S667" s="239"/>
      <c r="T667" s="239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30"/>
      <c r="F668" s="230"/>
      <c r="G668" s="230"/>
      <c r="H668" s="230"/>
      <c r="I668" s="230"/>
      <c r="J668" s="230"/>
      <c r="K668" s="230"/>
      <c r="L668" s="230"/>
      <c r="M668" s="230"/>
      <c r="N668" s="230"/>
      <c r="O668" s="230"/>
      <c r="P668" s="233"/>
      <c r="Q668" s="230"/>
      <c r="R668" s="208"/>
      <c r="S668" s="239"/>
      <c r="T668" s="239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30"/>
      <c r="F669" s="230"/>
      <c r="G669" s="230"/>
      <c r="H669" s="230"/>
      <c r="I669" s="230"/>
      <c r="J669" s="230"/>
      <c r="K669" s="230"/>
      <c r="L669" s="230"/>
      <c r="M669" s="230"/>
      <c r="N669" s="230"/>
      <c r="O669" s="230"/>
      <c r="P669" s="233"/>
      <c r="Q669" s="230"/>
      <c r="R669" s="208"/>
      <c r="S669" s="239"/>
      <c r="T669" s="239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30"/>
      <c r="F670" s="230"/>
      <c r="G670" s="230"/>
      <c r="H670" s="230"/>
      <c r="I670" s="230"/>
      <c r="J670" s="230"/>
      <c r="K670" s="230"/>
      <c r="L670" s="230"/>
      <c r="M670" s="230"/>
      <c r="N670" s="230"/>
      <c r="O670" s="230"/>
      <c r="P670" s="233"/>
      <c r="Q670" s="230"/>
      <c r="R670" s="208"/>
      <c r="S670" s="239"/>
      <c r="T670" s="239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30"/>
      <c r="F671" s="230"/>
      <c r="G671" s="230"/>
      <c r="H671" s="230"/>
      <c r="I671" s="230"/>
      <c r="J671" s="230"/>
      <c r="K671" s="230"/>
      <c r="L671" s="230"/>
      <c r="M671" s="230"/>
      <c r="N671" s="230"/>
      <c r="O671" s="230"/>
      <c r="P671" s="233"/>
      <c r="Q671" s="230"/>
      <c r="R671" s="208"/>
      <c r="S671" s="239"/>
      <c r="T671" s="239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30"/>
      <c r="F672" s="230"/>
      <c r="G672" s="230"/>
      <c r="H672" s="230"/>
      <c r="I672" s="230"/>
      <c r="J672" s="230"/>
      <c r="K672" s="230"/>
      <c r="L672" s="230"/>
      <c r="M672" s="230"/>
      <c r="N672" s="230"/>
      <c r="O672" s="230"/>
      <c r="P672" s="233"/>
      <c r="Q672" s="230"/>
      <c r="R672" s="208"/>
      <c r="S672" s="239"/>
      <c r="T672" s="239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30"/>
      <c r="F673" s="230"/>
      <c r="G673" s="230"/>
      <c r="H673" s="230"/>
      <c r="I673" s="230"/>
      <c r="J673" s="230"/>
      <c r="K673" s="230"/>
      <c r="L673" s="230"/>
      <c r="M673" s="230"/>
      <c r="N673" s="230"/>
      <c r="O673" s="230"/>
      <c r="P673" s="233"/>
      <c r="Q673" s="230"/>
      <c r="R673" s="208"/>
      <c r="S673" s="239"/>
      <c r="T673" s="239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30"/>
      <c r="F674" s="230"/>
      <c r="G674" s="230"/>
      <c r="H674" s="230"/>
      <c r="I674" s="230"/>
      <c r="J674" s="230"/>
      <c r="K674" s="230"/>
      <c r="L674" s="230"/>
      <c r="M674" s="230"/>
      <c r="N674" s="230"/>
      <c r="O674" s="230"/>
      <c r="P674" s="233"/>
      <c r="Q674" s="230"/>
      <c r="R674" s="208"/>
      <c r="S674" s="239"/>
      <c r="T674" s="239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30"/>
      <c r="F675" s="230"/>
      <c r="G675" s="230"/>
      <c r="H675" s="230"/>
      <c r="I675" s="230"/>
      <c r="J675" s="230"/>
      <c r="K675" s="230"/>
      <c r="L675" s="230"/>
      <c r="M675" s="230"/>
      <c r="N675" s="230"/>
      <c r="O675" s="230"/>
      <c r="P675" s="233"/>
      <c r="Q675" s="230"/>
      <c r="R675" s="208"/>
      <c r="S675" s="239"/>
      <c r="T675" s="239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30"/>
      <c r="F676" s="230"/>
      <c r="G676" s="230"/>
      <c r="H676" s="230"/>
      <c r="I676" s="230"/>
      <c r="J676" s="230"/>
      <c r="K676" s="230"/>
      <c r="L676" s="230"/>
      <c r="M676" s="230"/>
      <c r="N676" s="230"/>
      <c r="O676" s="230"/>
      <c r="P676" s="233"/>
      <c r="Q676" s="230"/>
      <c r="R676" s="208"/>
      <c r="S676" s="239"/>
      <c r="T676" s="239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30"/>
      <c r="F677" s="230"/>
      <c r="G677" s="230"/>
      <c r="H677" s="230"/>
      <c r="I677" s="230"/>
      <c r="J677" s="230"/>
      <c r="K677" s="230"/>
      <c r="L677" s="230"/>
      <c r="M677" s="230"/>
      <c r="N677" s="230"/>
      <c r="O677" s="230"/>
      <c r="P677" s="233"/>
      <c r="Q677" s="230"/>
      <c r="R677" s="208"/>
      <c r="S677" s="239"/>
      <c r="T677" s="239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30"/>
      <c r="F678" s="230"/>
      <c r="G678" s="230"/>
      <c r="H678" s="230"/>
      <c r="I678" s="230"/>
      <c r="J678" s="230"/>
      <c r="K678" s="230"/>
      <c r="L678" s="230"/>
      <c r="M678" s="230"/>
      <c r="N678" s="230"/>
      <c r="O678" s="230"/>
      <c r="P678" s="233"/>
      <c r="Q678" s="230"/>
      <c r="R678" s="208"/>
      <c r="S678" s="239"/>
      <c r="T678" s="239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30"/>
      <c r="F679" s="230"/>
      <c r="G679" s="230"/>
      <c r="H679" s="230"/>
      <c r="I679" s="230"/>
      <c r="J679" s="230"/>
      <c r="K679" s="230"/>
      <c r="L679" s="230"/>
      <c r="M679" s="230"/>
      <c r="N679" s="230"/>
      <c r="O679" s="230"/>
      <c r="P679" s="233"/>
      <c r="Q679" s="230"/>
      <c r="R679" s="208"/>
      <c r="S679" s="239"/>
      <c r="T679" s="239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30"/>
      <c r="F680" s="230"/>
      <c r="G680" s="230"/>
      <c r="H680" s="230"/>
      <c r="I680" s="230"/>
      <c r="J680" s="230"/>
      <c r="K680" s="230"/>
      <c r="L680" s="230"/>
      <c r="M680" s="230"/>
      <c r="N680" s="230"/>
      <c r="O680" s="230"/>
      <c r="P680" s="233"/>
      <c r="Q680" s="230"/>
      <c r="R680" s="208"/>
      <c r="S680" s="239"/>
      <c r="T680" s="239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30"/>
      <c r="F681" s="230"/>
      <c r="G681" s="230"/>
      <c r="H681" s="230"/>
      <c r="I681" s="230"/>
      <c r="J681" s="230"/>
      <c r="K681" s="230"/>
      <c r="L681" s="230"/>
      <c r="M681" s="230"/>
      <c r="N681" s="230"/>
      <c r="O681" s="230"/>
      <c r="P681" s="233"/>
      <c r="Q681" s="230"/>
      <c r="R681" s="208"/>
      <c r="S681" s="239"/>
      <c r="T681" s="239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30"/>
      <c r="F682" s="230"/>
      <c r="G682" s="230"/>
      <c r="H682" s="230"/>
      <c r="I682" s="230"/>
      <c r="J682" s="230"/>
      <c r="K682" s="230"/>
      <c r="L682" s="230"/>
      <c r="M682" s="230"/>
      <c r="N682" s="230"/>
      <c r="O682" s="230"/>
      <c r="P682" s="233"/>
      <c r="Q682" s="230"/>
      <c r="R682" s="208"/>
      <c r="S682" s="239"/>
      <c r="T682" s="239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30"/>
      <c r="F683" s="230"/>
      <c r="G683" s="230"/>
      <c r="H683" s="230"/>
      <c r="I683" s="230"/>
      <c r="J683" s="230"/>
      <c r="K683" s="230"/>
      <c r="L683" s="230"/>
      <c r="M683" s="230"/>
      <c r="N683" s="230"/>
      <c r="O683" s="230"/>
      <c r="P683" s="233"/>
      <c r="Q683" s="230"/>
      <c r="R683" s="208"/>
      <c r="S683" s="239"/>
      <c r="T683" s="239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30"/>
      <c r="F684" s="230"/>
      <c r="G684" s="230"/>
      <c r="H684" s="230"/>
      <c r="I684" s="230"/>
      <c r="J684" s="230"/>
      <c r="K684" s="230"/>
      <c r="L684" s="230"/>
      <c r="M684" s="230"/>
      <c r="N684" s="230"/>
      <c r="O684" s="230"/>
      <c r="P684" s="233"/>
      <c r="Q684" s="230"/>
      <c r="R684" s="208"/>
      <c r="S684" s="239"/>
      <c r="T684" s="239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30"/>
      <c r="F685" s="230"/>
      <c r="G685" s="230"/>
      <c r="H685" s="230"/>
      <c r="I685" s="230"/>
      <c r="J685" s="230"/>
      <c r="K685" s="230"/>
      <c r="L685" s="230"/>
      <c r="M685" s="230"/>
      <c r="N685" s="230"/>
      <c r="O685" s="230"/>
      <c r="P685" s="233"/>
      <c r="Q685" s="230"/>
      <c r="R685" s="208"/>
      <c r="S685" s="239"/>
      <c r="T685" s="239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30"/>
      <c r="F686" s="230"/>
      <c r="G686" s="230"/>
      <c r="H686" s="230"/>
      <c r="I686" s="230"/>
      <c r="J686" s="230"/>
      <c r="K686" s="230"/>
      <c r="L686" s="230"/>
      <c r="M686" s="230"/>
      <c r="N686" s="230"/>
      <c r="O686" s="230"/>
      <c r="P686" s="233"/>
      <c r="Q686" s="230"/>
      <c r="R686" s="208"/>
      <c r="S686" s="239"/>
      <c r="T686" s="239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30"/>
      <c r="F687" s="230"/>
      <c r="G687" s="230"/>
      <c r="H687" s="230"/>
      <c r="I687" s="230"/>
      <c r="J687" s="230"/>
      <c r="K687" s="230"/>
      <c r="L687" s="230"/>
      <c r="M687" s="230"/>
      <c r="N687" s="230"/>
      <c r="O687" s="230"/>
      <c r="P687" s="233"/>
      <c r="Q687" s="230"/>
      <c r="R687" s="208"/>
      <c r="S687" s="239"/>
      <c r="T687" s="239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30"/>
      <c r="F688" s="230"/>
      <c r="G688" s="230"/>
      <c r="H688" s="230"/>
      <c r="I688" s="230"/>
      <c r="J688" s="230"/>
      <c r="K688" s="230"/>
      <c r="L688" s="230"/>
      <c r="M688" s="230"/>
      <c r="N688" s="230"/>
      <c r="O688" s="230"/>
      <c r="P688" s="233"/>
      <c r="Q688" s="230"/>
      <c r="R688" s="208"/>
      <c r="S688" s="239"/>
      <c r="T688" s="239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30"/>
      <c r="F689" s="230"/>
      <c r="G689" s="230"/>
      <c r="H689" s="230"/>
      <c r="I689" s="230"/>
      <c r="J689" s="230"/>
      <c r="K689" s="230"/>
      <c r="L689" s="230"/>
      <c r="M689" s="230"/>
      <c r="N689" s="230"/>
      <c r="O689" s="230"/>
      <c r="P689" s="233"/>
      <c r="Q689" s="230"/>
      <c r="R689" s="208"/>
      <c r="S689" s="239"/>
      <c r="T689" s="239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30"/>
      <c r="F690" s="230"/>
      <c r="G690" s="230"/>
      <c r="H690" s="230"/>
      <c r="I690" s="230"/>
      <c r="J690" s="230"/>
      <c r="K690" s="230"/>
      <c r="L690" s="230"/>
      <c r="M690" s="230"/>
      <c r="N690" s="230"/>
      <c r="O690" s="230"/>
      <c r="P690" s="233"/>
      <c r="Q690" s="230"/>
      <c r="R690" s="208"/>
      <c r="S690" s="239"/>
      <c r="T690" s="239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30"/>
      <c r="F691" s="230"/>
      <c r="G691" s="230"/>
      <c r="H691" s="230"/>
      <c r="I691" s="230"/>
      <c r="J691" s="230"/>
      <c r="K691" s="230"/>
      <c r="L691" s="230"/>
      <c r="M691" s="230"/>
      <c r="N691" s="230"/>
      <c r="O691" s="230"/>
      <c r="P691" s="233"/>
      <c r="Q691" s="230"/>
      <c r="R691" s="208"/>
      <c r="S691" s="239"/>
      <c r="T691" s="239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30"/>
      <c r="F692" s="230"/>
      <c r="G692" s="230"/>
      <c r="H692" s="230"/>
      <c r="I692" s="230"/>
      <c r="J692" s="230"/>
      <c r="K692" s="230"/>
      <c r="L692" s="230"/>
      <c r="M692" s="230"/>
      <c r="N692" s="230"/>
      <c r="O692" s="230"/>
      <c r="P692" s="233"/>
      <c r="Q692" s="230"/>
      <c r="R692" s="208"/>
      <c r="S692" s="239"/>
      <c r="T692" s="239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30"/>
      <c r="F693" s="230"/>
      <c r="G693" s="230"/>
      <c r="H693" s="230"/>
      <c r="I693" s="230"/>
      <c r="J693" s="230"/>
      <c r="K693" s="230"/>
      <c r="L693" s="230"/>
      <c r="M693" s="230"/>
      <c r="N693" s="230"/>
      <c r="O693" s="230"/>
      <c r="P693" s="233"/>
      <c r="Q693" s="230"/>
      <c r="R693" s="208"/>
      <c r="S693" s="239"/>
      <c r="T693" s="239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30"/>
      <c r="F694" s="230"/>
      <c r="G694" s="230"/>
      <c r="H694" s="230"/>
      <c r="I694" s="230"/>
      <c r="J694" s="230"/>
      <c r="K694" s="230"/>
      <c r="L694" s="230"/>
      <c r="M694" s="230"/>
      <c r="N694" s="230"/>
      <c r="O694" s="230"/>
      <c r="P694" s="233"/>
      <c r="Q694" s="230"/>
      <c r="R694" s="208"/>
      <c r="S694" s="239"/>
      <c r="T694" s="239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30"/>
      <c r="F695" s="230"/>
      <c r="G695" s="230"/>
      <c r="H695" s="230"/>
      <c r="I695" s="230"/>
      <c r="J695" s="230"/>
      <c r="K695" s="230"/>
      <c r="L695" s="230"/>
      <c r="M695" s="230"/>
      <c r="N695" s="230"/>
      <c r="O695" s="230"/>
      <c r="P695" s="233"/>
      <c r="Q695" s="230"/>
      <c r="R695" s="208"/>
      <c r="S695" s="239"/>
      <c r="T695" s="239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30"/>
      <c r="F696" s="230"/>
      <c r="G696" s="230"/>
      <c r="H696" s="230"/>
      <c r="I696" s="230"/>
      <c r="J696" s="230"/>
      <c r="K696" s="230"/>
      <c r="L696" s="230"/>
      <c r="M696" s="230"/>
      <c r="N696" s="230"/>
      <c r="O696" s="230"/>
      <c r="P696" s="233"/>
      <c r="Q696" s="230"/>
      <c r="R696" s="208"/>
      <c r="S696" s="239"/>
      <c r="T696" s="239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30"/>
      <c r="F697" s="230"/>
      <c r="G697" s="230"/>
      <c r="H697" s="230"/>
      <c r="I697" s="230"/>
      <c r="J697" s="230"/>
      <c r="K697" s="230"/>
      <c r="L697" s="230"/>
      <c r="M697" s="230"/>
      <c r="N697" s="230"/>
      <c r="O697" s="230"/>
      <c r="P697" s="233"/>
      <c r="Q697" s="230"/>
      <c r="R697" s="208"/>
      <c r="S697" s="239"/>
      <c r="T697" s="239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30"/>
      <c r="F698" s="230"/>
      <c r="G698" s="230"/>
      <c r="H698" s="230"/>
      <c r="I698" s="230"/>
      <c r="J698" s="230"/>
      <c r="K698" s="230"/>
      <c r="L698" s="230"/>
      <c r="M698" s="230"/>
      <c r="N698" s="230"/>
      <c r="O698" s="230"/>
      <c r="P698" s="233"/>
      <c r="Q698" s="230"/>
      <c r="R698" s="208"/>
      <c r="S698" s="239"/>
      <c r="T698" s="239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30"/>
      <c r="F699" s="230"/>
      <c r="G699" s="230"/>
      <c r="H699" s="230"/>
      <c r="I699" s="230"/>
      <c r="J699" s="230"/>
      <c r="K699" s="230"/>
      <c r="L699" s="230"/>
      <c r="M699" s="230"/>
      <c r="N699" s="230"/>
      <c r="O699" s="230"/>
      <c r="P699" s="233"/>
      <c r="Q699" s="230"/>
      <c r="R699" s="208"/>
      <c r="S699" s="239"/>
      <c r="T699" s="239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30"/>
      <c r="F700" s="230"/>
      <c r="G700" s="230"/>
      <c r="H700" s="230"/>
      <c r="I700" s="230"/>
      <c r="J700" s="230"/>
      <c r="K700" s="230"/>
      <c r="L700" s="230"/>
      <c r="M700" s="230"/>
      <c r="N700" s="230"/>
      <c r="O700" s="230"/>
      <c r="P700" s="233"/>
      <c r="Q700" s="230"/>
      <c r="R700" s="208"/>
      <c r="S700" s="239"/>
      <c r="T700" s="239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30"/>
      <c r="F701" s="230"/>
      <c r="G701" s="230"/>
      <c r="H701" s="230"/>
      <c r="I701" s="230"/>
      <c r="J701" s="230"/>
      <c r="K701" s="230"/>
      <c r="L701" s="230"/>
      <c r="M701" s="230"/>
      <c r="N701" s="230"/>
      <c r="O701" s="230"/>
      <c r="P701" s="233"/>
      <c r="Q701" s="230"/>
      <c r="R701" s="208"/>
      <c r="S701" s="239"/>
      <c r="T701" s="239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30"/>
      <c r="F702" s="230"/>
      <c r="G702" s="230"/>
      <c r="H702" s="230"/>
      <c r="I702" s="230"/>
      <c r="J702" s="230"/>
      <c r="K702" s="230"/>
      <c r="L702" s="230"/>
      <c r="M702" s="230"/>
      <c r="N702" s="230"/>
      <c r="O702" s="230"/>
      <c r="P702" s="233"/>
      <c r="Q702" s="230"/>
      <c r="R702" s="208"/>
      <c r="S702" s="239"/>
      <c r="T702" s="239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30"/>
      <c r="F703" s="230"/>
      <c r="G703" s="230"/>
      <c r="H703" s="230"/>
      <c r="I703" s="230"/>
      <c r="J703" s="230"/>
      <c r="K703" s="230"/>
      <c r="L703" s="230"/>
      <c r="M703" s="230"/>
      <c r="N703" s="230"/>
      <c r="O703" s="230"/>
      <c r="P703" s="233"/>
      <c r="Q703" s="230"/>
      <c r="R703" s="208"/>
      <c r="S703" s="239"/>
      <c r="T703" s="239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30"/>
      <c r="F704" s="230"/>
      <c r="G704" s="230"/>
      <c r="H704" s="230"/>
      <c r="I704" s="230"/>
      <c r="J704" s="230"/>
      <c r="K704" s="230"/>
      <c r="L704" s="230"/>
      <c r="M704" s="230"/>
      <c r="N704" s="230"/>
      <c r="O704" s="230"/>
      <c r="P704" s="233"/>
      <c r="Q704" s="230"/>
      <c r="R704" s="208"/>
      <c r="S704" s="239"/>
      <c r="T704" s="239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30"/>
      <c r="F705" s="230"/>
      <c r="G705" s="230"/>
      <c r="H705" s="230"/>
      <c r="I705" s="230"/>
      <c r="J705" s="230"/>
      <c r="K705" s="230"/>
      <c r="L705" s="230"/>
      <c r="M705" s="230"/>
      <c r="N705" s="230"/>
      <c r="O705" s="230"/>
      <c r="P705" s="233"/>
      <c r="Q705" s="230"/>
      <c r="R705" s="208"/>
      <c r="S705" s="239"/>
      <c r="T705" s="239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30"/>
      <c r="F706" s="230"/>
      <c r="G706" s="230"/>
      <c r="H706" s="230"/>
      <c r="I706" s="230"/>
      <c r="J706" s="230"/>
      <c r="K706" s="230"/>
      <c r="L706" s="230"/>
      <c r="M706" s="230"/>
      <c r="N706" s="230"/>
      <c r="O706" s="230"/>
      <c r="P706" s="233"/>
      <c r="Q706" s="230"/>
      <c r="R706" s="208"/>
      <c r="S706" s="239"/>
      <c r="T706" s="239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30"/>
      <c r="F707" s="230"/>
      <c r="G707" s="230"/>
      <c r="H707" s="230"/>
      <c r="I707" s="230"/>
      <c r="J707" s="230"/>
      <c r="K707" s="230"/>
      <c r="L707" s="230"/>
      <c r="M707" s="230"/>
      <c r="N707" s="230"/>
      <c r="O707" s="230"/>
      <c r="P707" s="233"/>
      <c r="Q707" s="230"/>
      <c r="R707" s="208"/>
      <c r="S707" s="239"/>
      <c r="T707" s="239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30"/>
      <c r="F708" s="230"/>
      <c r="G708" s="230"/>
      <c r="H708" s="230"/>
      <c r="I708" s="230"/>
      <c r="J708" s="230"/>
      <c r="K708" s="230"/>
      <c r="L708" s="230"/>
      <c r="M708" s="230"/>
      <c r="N708" s="230"/>
      <c r="O708" s="230"/>
      <c r="P708" s="233"/>
      <c r="Q708" s="230"/>
      <c r="R708" s="208"/>
      <c r="S708" s="239"/>
      <c r="T708" s="239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30"/>
      <c r="F709" s="230"/>
      <c r="G709" s="230"/>
      <c r="H709" s="230"/>
      <c r="I709" s="230"/>
      <c r="J709" s="230"/>
      <c r="K709" s="230"/>
      <c r="L709" s="230"/>
      <c r="M709" s="230"/>
      <c r="N709" s="230"/>
      <c r="O709" s="230"/>
      <c r="P709" s="233"/>
      <c r="Q709" s="230"/>
      <c r="R709" s="208"/>
      <c r="S709" s="239"/>
      <c r="T709" s="239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30"/>
      <c r="F710" s="230"/>
      <c r="G710" s="230"/>
      <c r="H710" s="230"/>
      <c r="I710" s="230"/>
      <c r="J710" s="230"/>
      <c r="K710" s="230"/>
      <c r="L710" s="230"/>
      <c r="M710" s="230"/>
      <c r="N710" s="230"/>
      <c r="O710" s="230"/>
      <c r="P710" s="233"/>
      <c r="Q710" s="230"/>
      <c r="R710" s="208"/>
      <c r="S710" s="239"/>
      <c r="T710" s="239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30"/>
      <c r="F711" s="230"/>
      <c r="G711" s="230"/>
      <c r="H711" s="230"/>
      <c r="I711" s="230"/>
      <c r="J711" s="230"/>
      <c r="K711" s="230"/>
      <c r="L711" s="230"/>
      <c r="M711" s="230"/>
      <c r="N711" s="230"/>
      <c r="O711" s="230"/>
      <c r="P711" s="233"/>
      <c r="Q711" s="230"/>
      <c r="R711" s="208"/>
      <c r="S711" s="239"/>
      <c r="T711" s="239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30"/>
      <c r="F712" s="230"/>
      <c r="G712" s="230"/>
      <c r="H712" s="230"/>
      <c r="I712" s="230"/>
      <c r="J712" s="230"/>
      <c r="K712" s="230"/>
      <c r="L712" s="230"/>
      <c r="M712" s="230"/>
      <c r="N712" s="230"/>
      <c r="O712" s="230"/>
      <c r="P712" s="233"/>
      <c r="Q712" s="230"/>
      <c r="R712" s="208"/>
      <c r="S712" s="239"/>
      <c r="T712" s="239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30"/>
      <c r="F713" s="230"/>
      <c r="G713" s="230"/>
      <c r="H713" s="230"/>
      <c r="I713" s="230"/>
      <c r="J713" s="230"/>
      <c r="K713" s="230"/>
      <c r="L713" s="230"/>
      <c r="M713" s="230"/>
      <c r="N713" s="230"/>
      <c r="O713" s="230"/>
      <c r="P713" s="233"/>
      <c r="Q713" s="230"/>
      <c r="R713" s="208"/>
      <c r="S713" s="239"/>
      <c r="T713" s="239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30"/>
      <c r="F714" s="230"/>
      <c r="G714" s="230"/>
      <c r="H714" s="230"/>
      <c r="I714" s="230"/>
      <c r="J714" s="230"/>
      <c r="K714" s="230"/>
      <c r="L714" s="230"/>
      <c r="M714" s="230"/>
      <c r="N714" s="230"/>
      <c r="O714" s="230"/>
      <c r="P714" s="233"/>
      <c r="Q714" s="230"/>
      <c r="R714" s="208"/>
      <c r="S714" s="239"/>
      <c r="T714" s="239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30"/>
      <c r="F715" s="230"/>
      <c r="G715" s="230"/>
      <c r="H715" s="230"/>
      <c r="I715" s="230"/>
      <c r="J715" s="230"/>
      <c r="K715" s="230"/>
      <c r="L715" s="230"/>
      <c r="M715" s="230"/>
      <c r="N715" s="230"/>
      <c r="O715" s="230"/>
      <c r="P715" s="233"/>
      <c r="Q715" s="230"/>
      <c r="R715" s="208"/>
      <c r="S715" s="239"/>
      <c r="T715" s="239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30"/>
      <c r="F716" s="230"/>
      <c r="G716" s="230"/>
      <c r="H716" s="230"/>
      <c r="I716" s="230"/>
      <c r="J716" s="230"/>
      <c r="K716" s="230"/>
      <c r="L716" s="230"/>
      <c r="M716" s="230"/>
      <c r="N716" s="230"/>
      <c r="O716" s="230"/>
      <c r="P716" s="233"/>
      <c r="Q716" s="230"/>
      <c r="R716" s="208"/>
      <c r="S716" s="239"/>
      <c r="T716" s="239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30"/>
      <c r="F717" s="230"/>
      <c r="G717" s="230"/>
      <c r="H717" s="230"/>
      <c r="I717" s="230"/>
      <c r="J717" s="230"/>
      <c r="K717" s="230"/>
      <c r="L717" s="230"/>
      <c r="M717" s="230"/>
      <c r="N717" s="230"/>
      <c r="O717" s="230"/>
      <c r="P717" s="233"/>
      <c r="Q717" s="230"/>
      <c r="R717" s="208"/>
      <c r="S717" s="239"/>
      <c r="T717" s="239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30"/>
      <c r="F718" s="230"/>
      <c r="G718" s="230"/>
      <c r="H718" s="230"/>
      <c r="I718" s="230"/>
      <c r="J718" s="230"/>
      <c r="K718" s="230"/>
      <c r="L718" s="230"/>
      <c r="M718" s="230"/>
      <c r="N718" s="230"/>
      <c r="O718" s="230"/>
      <c r="P718" s="233"/>
      <c r="Q718" s="230"/>
      <c r="R718" s="208"/>
      <c r="S718" s="239"/>
      <c r="T718" s="239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30"/>
      <c r="F719" s="230"/>
      <c r="G719" s="230"/>
      <c r="H719" s="230"/>
      <c r="I719" s="230"/>
      <c r="J719" s="230"/>
      <c r="K719" s="230"/>
      <c r="L719" s="230"/>
      <c r="M719" s="230"/>
      <c r="N719" s="230"/>
      <c r="O719" s="230"/>
      <c r="P719" s="233"/>
      <c r="Q719" s="230"/>
      <c r="R719" s="208"/>
      <c r="S719" s="239"/>
      <c r="T719" s="239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30"/>
      <c r="F720" s="230"/>
      <c r="G720" s="230"/>
      <c r="H720" s="230"/>
      <c r="I720" s="230"/>
      <c r="J720" s="230"/>
      <c r="K720" s="230"/>
      <c r="L720" s="230"/>
      <c r="M720" s="230"/>
      <c r="N720" s="230"/>
      <c r="O720" s="230"/>
      <c r="P720" s="233"/>
      <c r="Q720" s="230"/>
      <c r="R720" s="208"/>
      <c r="S720" s="239"/>
      <c r="T720" s="239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30"/>
      <c r="F721" s="230"/>
      <c r="G721" s="230"/>
      <c r="H721" s="230"/>
      <c r="I721" s="230"/>
      <c r="J721" s="230"/>
      <c r="K721" s="230"/>
      <c r="L721" s="230"/>
      <c r="M721" s="230"/>
      <c r="N721" s="230"/>
      <c r="O721" s="230"/>
      <c r="P721" s="233"/>
      <c r="Q721" s="230"/>
      <c r="R721" s="208"/>
      <c r="S721" s="239"/>
      <c r="T721" s="239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30"/>
      <c r="F722" s="230"/>
      <c r="G722" s="230"/>
      <c r="H722" s="230"/>
      <c r="I722" s="230"/>
      <c r="J722" s="230"/>
      <c r="K722" s="230"/>
      <c r="L722" s="230"/>
      <c r="M722" s="230"/>
      <c r="N722" s="230"/>
      <c r="O722" s="230"/>
      <c r="P722" s="233"/>
      <c r="Q722" s="230"/>
      <c r="R722" s="208"/>
      <c r="S722" s="239"/>
      <c r="T722" s="239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30"/>
      <c r="F723" s="230"/>
      <c r="G723" s="230"/>
      <c r="H723" s="230"/>
      <c r="I723" s="230"/>
      <c r="J723" s="230"/>
      <c r="K723" s="230"/>
      <c r="L723" s="230"/>
      <c r="M723" s="230"/>
      <c r="N723" s="230"/>
      <c r="O723" s="230"/>
      <c r="P723" s="233"/>
      <c r="Q723" s="230"/>
      <c r="R723" s="208"/>
      <c r="S723" s="239"/>
      <c r="T723" s="239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30"/>
      <c r="F724" s="230"/>
      <c r="G724" s="230"/>
      <c r="H724" s="230"/>
      <c r="I724" s="230"/>
      <c r="J724" s="230"/>
      <c r="K724" s="230"/>
      <c r="L724" s="230"/>
      <c r="M724" s="230"/>
      <c r="N724" s="230"/>
      <c r="O724" s="230"/>
      <c r="P724" s="233"/>
      <c r="Q724" s="230"/>
      <c r="R724" s="208"/>
      <c r="S724" s="239"/>
      <c r="T724" s="239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30"/>
      <c r="F725" s="230"/>
      <c r="G725" s="230"/>
      <c r="H725" s="230"/>
      <c r="I725" s="230"/>
      <c r="J725" s="230"/>
      <c r="K725" s="230"/>
      <c r="L725" s="230"/>
      <c r="M725" s="230"/>
      <c r="N725" s="230"/>
      <c r="O725" s="230"/>
      <c r="P725" s="233"/>
      <c r="Q725" s="230"/>
      <c r="R725" s="208"/>
      <c r="S725" s="239"/>
      <c r="T725" s="239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30"/>
      <c r="F726" s="230"/>
      <c r="G726" s="230"/>
      <c r="H726" s="230"/>
      <c r="I726" s="230"/>
      <c r="J726" s="230"/>
      <c r="K726" s="230"/>
      <c r="L726" s="230"/>
      <c r="M726" s="230"/>
      <c r="N726" s="230"/>
      <c r="O726" s="230"/>
      <c r="P726" s="233"/>
      <c r="Q726" s="230"/>
      <c r="R726" s="208"/>
      <c r="S726" s="239"/>
      <c r="T726" s="239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30"/>
      <c r="F727" s="230"/>
      <c r="G727" s="230"/>
      <c r="H727" s="230"/>
      <c r="I727" s="230"/>
      <c r="J727" s="230"/>
      <c r="K727" s="230"/>
      <c r="L727" s="230"/>
      <c r="M727" s="230"/>
      <c r="N727" s="230"/>
      <c r="O727" s="230"/>
      <c r="P727" s="233"/>
      <c r="Q727" s="230"/>
      <c r="R727" s="208"/>
      <c r="S727" s="239"/>
      <c r="T727" s="239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30"/>
      <c r="F728" s="230"/>
      <c r="G728" s="230"/>
      <c r="H728" s="230"/>
      <c r="I728" s="230"/>
      <c r="J728" s="230"/>
      <c r="K728" s="230"/>
      <c r="L728" s="230"/>
      <c r="M728" s="230"/>
      <c r="N728" s="230"/>
      <c r="O728" s="230"/>
      <c r="P728" s="233"/>
      <c r="Q728" s="230"/>
      <c r="R728" s="208"/>
      <c r="S728" s="239"/>
      <c r="T728" s="239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30"/>
      <c r="F729" s="230"/>
      <c r="G729" s="230"/>
      <c r="H729" s="230"/>
      <c r="I729" s="230"/>
      <c r="J729" s="230"/>
      <c r="K729" s="230"/>
      <c r="L729" s="230"/>
      <c r="M729" s="230"/>
      <c r="N729" s="230"/>
      <c r="O729" s="230"/>
      <c r="P729" s="233"/>
      <c r="Q729" s="230"/>
      <c r="R729" s="208"/>
      <c r="S729" s="239"/>
      <c r="T729" s="239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30"/>
      <c r="F730" s="230"/>
      <c r="G730" s="230"/>
      <c r="H730" s="230"/>
      <c r="I730" s="230"/>
      <c r="J730" s="230"/>
      <c r="K730" s="230"/>
      <c r="L730" s="230"/>
      <c r="M730" s="230"/>
      <c r="N730" s="230"/>
      <c r="O730" s="230"/>
      <c r="P730" s="233"/>
      <c r="Q730" s="230"/>
      <c r="R730" s="208"/>
      <c r="S730" s="239"/>
      <c r="T730" s="239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30"/>
      <c r="F731" s="230"/>
      <c r="G731" s="230"/>
      <c r="H731" s="230"/>
      <c r="I731" s="230"/>
      <c r="J731" s="230"/>
      <c r="K731" s="230"/>
      <c r="L731" s="230"/>
      <c r="M731" s="230"/>
      <c r="N731" s="230"/>
      <c r="O731" s="230"/>
      <c r="P731" s="233"/>
      <c r="Q731" s="230"/>
      <c r="R731" s="208"/>
      <c r="S731" s="239"/>
      <c r="T731" s="239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30"/>
      <c r="F732" s="230"/>
      <c r="G732" s="230"/>
      <c r="H732" s="230"/>
      <c r="I732" s="230"/>
      <c r="J732" s="230"/>
      <c r="K732" s="230"/>
      <c r="L732" s="230"/>
      <c r="M732" s="230"/>
      <c r="N732" s="230"/>
      <c r="O732" s="230"/>
      <c r="P732" s="233"/>
      <c r="Q732" s="230"/>
      <c r="R732" s="208"/>
      <c r="S732" s="239"/>
      <c r="T732" s="239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30"/>
      <c r="F733" s="230"/>
      <c r="G733" s="230"/>
      <c r="H733" s="230"/>
      <c r="I733" s="230"/>
      <c r="J733" s="230"/>
      <c r="K733" s="230"/>
      <c r="L733" s="230"/>
      <c r="M733" s="230"/>
      <c r="N733" s="230"/>
      <c r="O733" s="230"/>
      <c r="P733" s="233"/>
      <c r="Q733" s="230"/>
      <c r="R733" s="208"/>
      <c r="S733" s="239"/>
      <c r="T733" s="239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30"/>
      <c r="F734" s="230"/>
      <c r="G734" s="230"/>
      <c r="H734" s="230"/>
      <c r="I734" s="230"/>
      <c r="J734" s="230"/>
      <c r="K734" s="230"/>
      <c r="L734" s="230"/>
      <c r="M734" s="230"/>
      <c r="N734" s="230"/>
      <c r="O734" s="230"/>
      <c r="P734" s="233"/>
      <c r="Q734" s="230"/>
      <c r="R734" s="208"/>
      <c r="S734" s="239"/>
      <c r="T734" s="239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30"/>
      <c r="F735" s="230"/>
      <c r="G735" s="230"/>
      <c r="H735" s="230"/>
      <c r="I735" s="230"/>
      <c r="J735" s="230"/>
      <c r="K735" s="230"/>
      <c r="L735" s="230"/>
      <c r="M735" s="230"/>
      <c r="N735" s="230"/>
      <c r="O735" s="230"/>
      <c r="P735" s="233"/>
      <c r="Q735" s="230"/>
      <c r="R735" s="208"/>
      <c r="S735" s="239"/>
      <c r="T735" s="239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30"/>
      <c r="F736" s="230"/>
      <c r="G736" s="230"/>
      <c r="H736" s="230"/>
      <c r="I736" s="230"/>
      <c r="J736" s="230"/>
      <c r="K736" s="230"/>
      <c r="L736" s="230"/>
      <c r="M736" s="230"/>
      <c r="N736" s="230"/>
      <c r="O736" s="230"/>
      <c r="P736" s="233"/>
      <c r="Q736" s="230"/>
      <c r="R736" s="208"/>
      <c r="S736" s="239"/>
      <c r="T736" s="239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30"/>
      <c r="F737" s="230"/>
      <c r="G737" s="230"/>
      <c r="H737" s="230"/>
      <c r="I737" s="230"/>
      <c r="J737" s="230"/>
      <c r="K737" s="230"/>
      <c r="L737" s="230"/>
      <c r="M737" s="230"/>
      <c r="N737" s="230"/>
      <c r="O737" s="230"/>
      <c r="P737" s="233"/>
      <c r="Q737" s="230"/>
      <c r="R737" s="208"/>
      <c r="S737" s="239"/>
      <c r="T737" s="239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30"/>
      <c r="F738" s="230"/>
      <c r="G738" s="230"/>
      <c r="H738" s="230"/>
      <c r="I738" s="230"/>
      <c r="J738" s="230"/>
      <c r="K738" s="230"/>
      <c r="L738" s="230"/>
      <c r="M738" s="230"/>
      <c r="N738" s="230"/>
      <c r="O738" s="230"/>
      <c r="P738" s="233"/>
      <c r="Q738" s="230"/>
      <c r="R738" s="208"/>
      <c r="S738" s="239"/>
      <c r="T738" s="239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30"/>
      <c r="F739" s="230"/>
      <c r="G739" s="230"/>
      <c r="H739" s="230"/>
      <c r="I739" s="230"/>
      <c r="J739" s="230"/>
      <c r="K739" s="230"/>
      <c r="L739" s="230"/>
      <c r="M739" s="230"/>
      <c r="N739" s="230"/>
      <c r="O739" s="230"/>
      <c r="P739" s="233"/>
      <c r="Q739" s="230"/>
      <c r="R739" s="208"/>
      <c r="S739" s="239"/>
      <c r="T739" s="239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30"/>
      <c r="F740" s="230"/>
      <c r="G740" s="230"/>
      <c r="H740" s="230"/>
      <c r="I740" s="230"/>
      <c r="J740" s="230"/>
      <c r="K740" s="230"/>
      <c r="L740" s="230"/>
      <c r="M740" s="230"/>
      <c r="N740" s="230"/>
      <c r="O740" s="230"/>
      <c r="P740" s="233"/>
      <c r="Q740" s="230"/>
      <c r="R740" s="208"/>
      <c r="S740" s="239"/>
      <c r="T740" s="239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30"/>
      <c r="F741" s="230"/>
      <c r="G741" s="230"/>
      <c r="H741" s="230"/>
      <c r="I741" s="230"/>
      <c r="J741" s="230"/>
      <c r="K741" s="230"/>
      <c r="L741" s="230"/>
      <c r="M741" s="230"/>
      <c r="N741" s="230"/>
      <c r="O741" s="230"/>
      <c r="P741" s="233"/>
      <c r="Q741" s="230"/>
      <c r="R741" s="208"/>
      <c r="S741" s="239"/>
      <c r="T741" s="239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30"/>
      <c r="F742" s="230"/>
      <c r="G742" s="230"/>
      <c r="H742" s="230"/>
      <c r="I742" s="230"/>
      <c r="J742" s="230"/>
      <c r="K742" s="230"/>
      <c r="L742" s="230"/>
      <c r="M742" s="230"/>
      <c r="N742" s="230"/>
      <c r="O742" s="230"/>
      <c r="P742" s="233"/>
      <c r="Q742" s="230"/>
      <c r="R742" s="208"/>
      <c r="S742" s="239"/>
      <c r="T742" s="239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30"/>
      <c r="F743" s="230"/>
      <c r="G743" s="230"/>
      <c r="H743" s="230"/>
      <c r="I743" s="230"/>
      <c r="J743" s="230"/>
      <c r="K743" s="230"/>
      <c r="L743" s="230"/>
      <c r="M743" s="230"/>
      <c r="N743" s="230"/>
      <c r="O743" s="230"/>
      <c r="P743" s="233"/>
      <c r="Q743" s="230"/>
      <c r="R743" s="208"/>
      <c r="S743" s="239"/>
      <c r="T743" s="239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30"/>
      <c r="F744" s="230"/>
      <c r="G744" s="230"/>
      <c r="H744" s="230"/>
      <c r="I744" s="230"/>
      <c r="J744" s="230"/>
      <c r="K744" s="230"/>
      <c r="L744" s="230"/>
      <c r="M744" s="230"/>
      <c r="N744" s="230"/>
      <c r="O744" s="230"/>
      <c r="P744" s="233"/>
      <c r="Q744" s="230"/>
      <c r="R744" s="208"/>
      <c r="S744" s="239"/>
      <c r="T744" s="239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30"/>
      <c r="F745" s="230"/>
      <c r="G745" s="230"/>
      <c r="H745" s="230"/>
      <c r="I745" s="230"/>
      <c r="J745" s="230"/>
      <c r="K745" s="230"/>
      <c r="L745" s="230"/>
      <c r="M745" s="230"/>
      <c r="N745" s="230"/>
      <c r="O745" s="230"/>
      <c r="P745" s="233"/>
      <c r="Q745" s="230"/>
      <c r="R745" s="208"/>
      <c r="S745" s="239"/>
      <c r="T745" s="239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30"/>
      <c r="F746" s="230"/>
      <c r="G746" s="230"/>
      <c r="H746" s="230"/>
      <c r="I746" s="230"/>
      <c r="J746" s="230"/>
      <c r="K746" s="230"/>
      <c r="L746" s="230"/>
      <c r="M746" s="230"/>
      <c r="N746" s="230"/>
      <c r="O746" s="230"/>
      <c r="P746" s="233"/>
      <c r="Q746" s="230"/>
      <c r="R746" s="208"/>
      <c r="S746" s="239"/>
      <c r="T746" s="239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30"/>
      <c r="F747" s="230"/>
      <c r="G747" s="230"/>
      <c r="H747" s="230"/>
      <c r="I747" s="230"/>
      <c r="J747" s="230"/>
      <c r="K747" s="230"/>
      <c r="L747" s="230"/>
      <c r="M747" s="230"/>
      <c r="N747" s="230"/>
      <c r="O747" s="230"/>
      <c r="P747" s="233"/>
      <c r="Q747" s="230"/>
      <c r="R747" s="208"/>
      <c r="S747" s="239"/>
      <c r="T747" s="239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30"/>
      <c r="F748" s="230"/>
      <c r="G748" s="230"/>
      <c r="H748" s="230"/>
      <c r="I748" s="230"/>
      <c r="J748" s="230"/>
      <c r="K748" s="230"/>
      <c r="L748" s="230"/>
      <c r="M748" s="230"/>
      <c r="N748" s="230"/>
      <c r="O748" s="230"/>
      <c r="P748" s="233"/>
      <c r="Q748" s="230"/>
      <c r="R748" s="208"/>
      <c r="S748" s="239"/>
      <c r="T748" s="239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30"/>
      <c r="F749" s="230"/>
      <c r="G749" s="230"/>
      <c r="H749" s="230"/>
      <c r="I749" s="230"/>
      <c r="J749" s="230"/>
      <c r="K749" s="230"/>
      <c r="L749" s="230"/>
      <c r="M749" s="230"/>
      <c r="N749" s="230"/>
      <c r="O749" s="230"/>
      <c r="P749" s="233"/>
      <c r="Q749" s="230"/>
      <c r="R749" s="208"/>
      <c r="S749" s="239"/>
      <c r="T749" s="239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30"/>
      <c r="F750" s="230"/>
      <c r="G750" s="230"/>
      <c r="H750" s="230"/>
      <c r="I750" s="230"/>
      <c r="J750" s="230"/>
      <c r="K750" s="230"/>
      <c r="L750" s="230"/>
      <c r="M750" s="230"/>
      <c r="N750" s="230"/>
      <c r="O750" s="230"/>
      <c r="P750" s="233"/>
      <c r="Q750" s="230"/>
      <c r="R750" s="208"/>
      <c r="S750" s="239"/>
      <c r="T750" s="239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30"/>
      <c r="F751" s="230"/>
      <c r="G751" s="230"/>
      <c r="H751" s="230"/>
      <c r="I751" s="230"/>
      <c r="J751" s="230"/>
      <c r="K751" s="230"/>
      <c r="L751" s="230"/>
      <c r="M751" s="230"/>
      <c r="N751" s="230"/>
      <c r="O751" s="230"/>
      <c r="P751" s="233"/>
      <c r="Q751" s="230"/>
      <c r="R751" s="208"/>
      <c r="S751" s="239"/>
      <c r="T751" s="239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30"/>
      <c r="F752" s="230"/>
      <c r="G752" s="230"/>
      <c r="H752" s="230"/>
      <c r="I752" s="230"/>
      <c r="J752" s="230"/>
      <c r="K752" s="230"/>
      <c r="L752" s="230"/>
      <c r="M752" s="230"/>
      <c r="N752" s="230"/>
      <c r="O752" s="230"/>
      <c r="P752" s="233"/>
      <c r="Q752" s="230"/>
      <c r="R752" s="208"/>
      <c r="S752" s="239"/>
      <c r="T752" s="239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30"/>
      <c r="F753" s="230"/>
      <c r="G753" s="230"/>
      <c r="H753" s="230"/>
      <c r="I753" s="230"/>
      <c r="J753" s="230"/>
      <c r="K753" s="230"/>
      <c r="L753" s="230"/>
      <c r="M753" s="230"/>
      <c r="N753" s="230"/>
      <c r="O753" s="230"/>
      <c r="P753" s="233"/>
      <c r="Q753" s="230"/>
      <c r="R753" s="208"/>
      <c r="S753" s="239"/>
      <c r="T753" s="239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30"/>
      <c r="F754" s="230"/>
      <c r="G754" s="230"/>
      <c r="H754" s="230"/>
      <c r="I754" s="230"/>
      <c r="J754" s="230"/>
      <c r="K754" s="230"/>
      <c r="L754" s="230"/>
      <c r="M754" s="230"/>
      <c r="N754" s="230"/>
      <c r="O754" s="230"/>
      <c r="P754" s="233"/>
      <c r="Q754" s="230"/>
      <c r="R754" s="208"/>
      <c r="S754" s="239"/>
      <c r="T754" s="239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30"/>
      <c r="F755" s="230"/>
      <c r="G755" s="230"/>
      <c r="H755" s="230"/>
      <c r="I755" s="230"/>
      <c r="J755" s="230"/>
      <c r="K755" s="230"/>
      <c r="L755" s="230"/>
      <c r="M755" s="230"/>
      <c r="N755" s="230"/>
      <c r="O755" s="230"/>
      <c r="P755" s="233"/>
      <c r="Q755" s="230"/>
      <c r="R755" s="208"/>
      <c r="S755" s="239"/>
      <c r="T755" s="239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30"/>
      <c r="F756" s="230"/>
      <c r="G756" s="230"/>
      <c r="H756" s="230"/>
      <c r="I756" s="230"/>
      <c r="J756" s="230"/>
      <c r="K756" s="230"/>
      <c r="L756" s="230"/>
      <c r="M756" s="230"/>
      <c r="N756" s="230"/>
      <c r="O756" s="230"/>
      <c r="P756" s="233"/>
      <c r="Q756" s="230"/>
      <c r="R756" s="208"/>
      <c r="S756" s="239"/>
      <c r="T756" s="239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30"/>
      <c r="F757" s="230"/>
      <c r="G757" s="230"/>
      <c r="H757" s="230"/>
      <c r="I757" s="230"/>
      <c r="J757" s="230"/>
      <c r="K757" s="230"/>
      <c r="L757" s="230"/>
      <c r="M757" s="230"/>
      <c r="N757" s="230"/>
      <c r="O757" s="230"/>
      <c r="P757" s="233"/>
      <c r="Q757" s="230"/>
      <c r="R757" s="208"/>
      <c r="S757" s="239"/>
      <c r="T757" s="239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30"/>
      <c r="F758" s="230"/>
      <c r="G758" s="230"/>
      <c r="H758" s="230"/>
      <c r="I758" s="230"/>
      <c r="J758" s="230"/>
      <c r="K758" s="230"/>
      <c r="L758" s="230"/>
      <c r="M758" s="230"/>
      <c r="N758" s="230"/>
      <c r="O758" s="230"/>
      <c r="P758" s="233"/>
      <c r="Q758" s="230"/>
      <c r="R758" s="208"/>
      <c r="S758" s="239"/>
      <c r="T758" s="239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30"/>
      <c r="F759" s="230"/>
      <c r="G759" s="230"/>
      <c r="H759" s="230"/>
      <c r="I759" s="230"/>
      <c r="J759" s="230"/>
      <c r="K759" s="230"/>
      <c r="L759" s="230"/>
      <c r="M759" s="230"/>
      <c r="N759" s="230"/>
      <c r="O759" s="230"/>
      <c r="P759" s="233"/>
      <c r="Q759" s="230"/>
      <c r="R759" s="208"/>
      <c r="S759" s="239"/>
      <c r="T759" s="239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30"/>
      <c r="F760" s="230"/>
      <c r="G760" s="230"/>
      <c r="H760" s="230"/>
      <c r="I760" s="230"/>
      <c r="J760" s="230"/>
      <c r="K760" s="230"/>
      <c r="L760" s="230"/>
      <c r="M760" s="230"/>
      <c r="N760" s="230"/>
      <c r="O760" s="230"/>
      <c r="P760" s="233"/>
      <c r="Q760" s="230"/>
      <c r="R760" s="208"/>
      <c r="S760" s="239"/>
      <c r="T760" s="239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30"/>
      <c r="F761" s="230"/>
      <c r="G761" s="230"/>
      <c r="H761" s="230"/>
      <c r="I761" s="230"/>
      <c r="J761" s="230"/>
      <c r="K761" s="230"/>
      <c r="L761" s="230"/>
      <c r="M761" s="230"/>
      <c r="N761" s="230"/>
      <c r="O761" s="230"/>
      <c r="P761" s="233"/>
      <c r="Q761" s="230"/>
      <c r="R761" s="208"/>
      <c r="S761" s="239"/>
      <c r="T761" s="239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30"/>
      <c r="F762" s="230"/>
      <c r="G762" s="230"/>
      <c r="H762" s="230"/>
      <c r="I762" s="230"/>
      <c r="J762" s="230"/>
      <c r="K762" s="230"/>
      <c r="L762" s="230"/>
      <c r="M762" s="230"/>
      <c r="N762" s="230"/>
      <c r="O762" s="230"/>
      <c r="P762" s="233"/>
      <c r="Q762" s="230"/>
      <c r="R762" s="208"/>
      <c r="S762" s="239"/>
      <c r="T762" s="239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30"/>
      <c r="F763" s="230"/>
      <c r="G763" s="230"/>
      <c r="H763" s="230"/>
      <c r="I763" s="230"/>
      <c r="J763" s="230"/>
      <c r="K763" s="230"/>
      <c r="L763" s="230"/>
      <c r="M763" s="230"/>
      <c r="N763" s="230"/>
      <c r="O763" s="230"/>
      <c r="P763" s="233"/>
      <c r="Q763" s="230"/>
      <c r="R763" s="208"/>
      <c r="S763" s="239"/>
      <c r="T763" s="239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30"/>
      <c r="F764" s="230"/>
      <c r="G764" s="230"/>
      <c r="H764" s="230"/>
      <c r="I764" s="230"/>
      <c r="J764" s="230"/>
      <c r="K764" s="230"/>
      <c r="L764" s="230"/>
      <c r="M764" s="230"/>
      <c r="N764" s="230"/>
      <c r="O764" s="230"/>
      <c r="P764" s="233"/>
      <c r="Q764" s="230"/>
      <c r="R764" s="208"/>
      <c r="S764" s="239"/>
      <c r="T764" s="239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30"/>
      <c r="F765" s="230"/>
      <c r="G765" s="230"/>
      <c r="H765" s="230"/>
      <c r="I765" s="230"/>
      <c r="J765" s="230"/>
      <c r="K765" s="230"/>
      <c r="L765" s="230"/>
      <c r="M765" s="230"/>
      <c r="N765" s="230"/>
      <c r="O765" s="230"/>
      <c r="P765" s="233"/>
      <c r="Q765" s="230"/>
      <c r="R765" s="208"/>
      <c r="S765" s="239"/>
      <c r="T765" s="239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30"/>
      <c r="F766" s="230"/>
      <c r="G766" s="230"/>
      <c r="H766" s="230"/>
      <c r="I766" s="230"/>
      <c r="J766" s="230"/>
      <c r="K766" s="230"/>
      <c r="L766" s="230"/>
      <c r="M766" s="230"/>
      <c r="N766" s="230"/>
      <c r="O766" s="230"/>
      <c r="P766" s="233"/>
      <c r="Q766" s="230"/>
      <c r="R766" s="208"/>
      <c r="S766" s="239"/>
      <c r="T766" s="239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30"/>
      <c r="F767" s="230"/>
      <c r="G767" s="230"/>
      <c r="H767" s="230"/>
      <c r="I767" s="230"/>
      <c r="J767" s="230"/>
      <c r="K767" s="230"/>
      <c r="L767" s="230"/>
      <c r="M767" s="230"/>
      <c r="N767" s="230"/>
      <c r="O767" s="230"/>
      <c r="P767" s="233"/>
      <c r="Q767" s="230"/>
      <c r="R767" s="208"/>
      <c r="S767" s="239"/>
      <c r="T767" s="239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30"/>
      <c r="F768" s="230"/>
      <c r="G768" s="230"/>
      <c r="H768" s="230"/>
      <c r="I768" s="230"/>
      <c r="J768" s="230"/>
      <c r="K768" s="230"/>
      <c r="L768" s="230"/>
      <c r="M768" s="230"/>
      <c r="N768" s="230"/>
      <c r="O768" s="230"/>
      <c r="P768" s="233"/>
      <c r="Q768" s="230"/>
      <c r="R768" s="208"/>
      <c r="S768" s="239"/>
      <c r="T768" s="239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30"/>
      <c r="F769" s="230"/>
      <c r="G769" s="230"/>
      <c r="H769" s="230"/>
      <c r="I769" s="230"/>
      <c r="J769" s="230"/>
      <c r="K769" s="230"/>
      <c r="L769" s="230"/>
      <c r="M769" s="230"/>
      <c r="N769" s="230"/>
      <c r="O769" s="230"/>
      <c r="P769" s="233"/>
      <c r="Q769" s="230"/>
      <c r="R769" s="208"/>
      <c r="S769" s="239"/>
      <c r="T769" s="239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30"/>
      <c r="F770" s="230"/>
      <c r="G770" s="230"/>
      <c r="H770" s="230"/>
      <c r="I770" s="230"/>
      <c r="J770" s="230"/>
      <c r="K770" s="230"/>
      <c r="L770" s="230"/>
      <c r="M770" s="230"/>
      <c r="N770" s="230"/>
      <c r="O770" s="230"/>
      <c r="P770" s="233"/>
      <c r="Q770" s="230"/>
      <c r="R770" s="208"/>
      <c r="S770" s="239"/>
      <c r="T770" s="239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30"/>
      <c r="F771" s="230"/>
      <c r="G771" s="230"/>
      <c r="H771" s="230"/>
      <c r="I771" s="230"/>
      <c r="J771" s="230"/>
      <c r="K771" s="230"/>
      <c r="L771" s="230"/>
      <c r="M771" s="230"/>
      <c r="N771" s="230"/>
      <c r="O771" s="230"/>
      <c r="P771" s="233"/>
      <c r="Q771" s="230"/>
      <c r="R771" s="208"/>
      <c r="S771" s="239"/>
      <c r="T771" s="239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30"/>
      <c r="F772" s="230"/>
      <c r="G772" s="230"/>
      <c r="H772" s="230"/>
      <c r="I772" s="230"/>
      <c r="J772" s="230"/>
      <c r="K772" s="230"/>
      <c r="L772" s="230"/>
      <c r="M772" s="230"/>
      <c r="N772" s="230"/>
      <c r="O772" s="230"/>
      <c r="P772" s="233"/>
      <c r="Q772" s="230"/>
      <c r="R772" s="208"/>
      <c r="S772" s="239"/>
      <c r="T772" s="239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30"/>
      <c r="F773" s="230"/>
      <c r="G773" s="230"/>
      <c r="H773" s="230"/>
      <c r="I773" s="230"/>
      <c r="J773" s="230"/>
      <c r="K773" s="230"/>
      <c r="L773" s="230"/>
      <c r="M773" s="230"/>
      <c r="N773" s="230"/>
      <c r="O773" s="230"/>
      <c r="P773" s="233"/>
      <c r="Q773" s="230"/>
      <c r="R773" s="208"/>
      <c r="S773" s="239"/>
      <c r="T773" s="239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30"/>
      <c r="F774" s="230"/>
      <c r="G774" s="230"/>
      <c r="H774" s="230"/>
      <c r="I774" s="230"/>
      <c r="J774" s="230"/>
      <c r="K774" s="230"/>
      <c r="L774" s="230"/>
      <c r="M774" s="230"/>
      <c r="N774" s="230"/>
      <c r="O774" s="230"/>
      <c r="P774" s="233"/>
      <c r="Q774" s="230"/>
      <c r="R774" s="208"/>
      <c r="S774" s="239"/>
      <c r="T774" s="239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30"/>
      <c r="F775" s="230"/>
      <c r="G775" s="230"/>
      <c r="H775" s="230"/>
      <c r="I775" s="230"/>
      <c r="J775" s="230"/>
      <c r="K775" s="230"/>
      <c r="L775" s="230"/>
      <c r="M775" s="230"/>
      <c r="N775" s="230"/>
      <c r="O775" s="230"/>
      <c r="P775" s="233"/>
      <c r="Q775" s="230"/>
      <c r="R775" s="208"/>
      <c r="S775" s="239"/>
      <c r="T775" s="239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30"/>
      <c r="F776" s="230"/>
      <c r="G776" s="230"/>
      <c r="H776" s="230"/>
      <c r="I776" s="230"/>
      <c r="J776" s="230"/>
      <c r="K776" s="230"/>
      <c r="L776" s="230"/>
      <c r="M776" s="230"/>
      <c r="N776" s="230"/>
      <c r="O776" s="230"/>
      <c r="P776" s="233"/>
      <c r="Q776" s="230"/>
      <c r="R776" s="208"/>
      <c r="S776" s="239"/>
      <c r="T776" s="239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30"/>
      <c r="F777" s="230"/>
      <c r="G777" s="230"/>
      <c r="H777" s="230"/>
      <c r="I777" s="230"/>
      <c r="J777" s="230"/>
      <c r="K777" s="230"/>
      <c r="L777" s="230"/>
      <c r="M777" s="230"/>
      <c r="N777" s="230"/>
      <c r="O777" s="230"/>
      <c r="P777" s="233"/>
      <c r="Q777" s="230"/>
      <c r="R777" s="208"/>
      <c r="S777" s="239"/>
      <c r="T777" s="239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30"/>
      <c r="F778" s="230"/>
      <c r="G778" s="230"/>
      <c r="H778" s="230"/>
      <c r="I778" s="230"/>
      <c r="J778" s="230"/>
      <c r="K778" s="230"/>
      <c r="L778" s="230"/>
      <c r="M778" s="230"/>
      <c r="N778" s="230"/>
      <c r="O778" s="230"/>
      <c r="P778" s="233"/>
      <c r="Q778" s="230"/>
      <c r="R778" s="208"/>
      <c r="S778" s="239"/>
      <c r="T778" s="239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30"/>
      <c r="F779" s="230"/>
      <c r="G779" s="230"/>
      <c r="H779" s="230"/>
      <c r="I779" s="230"/>
      <c r="J779" s="230"/>
      <c r="K779" s="230"/>
      <c r="L779" s="230"/>
      <c r="M779" s="230"/>
      <c r="N779" s="230"/>
      <c r="O779" s="230"/>
      <c r="P779" s="233"/>
      <c r="Q779" s="230"/>
      <c r="R779" s="208"/>
      <c r="S779" s="239"/>
      <c r="T779" s="239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30"/>
      <c r="F780" s="230"/>
      <c r="G780" s="230"/>
      <c r="H780" s="230"/>
      <c r="I780" s="230"/>
      <c r="J780" s="230"/>
      <c r="K780" s="230"/>
      <c r="L780" s="230"/>
      <c r="M780" s="230"/>
      <c r="N780" s="230"/>
      <c r="O780" s="230"/>
      <c r="P780" s="233"/>
      <c r="Q780" s="230"/>
      <c r="R780" s="208"/>
      <c r="S780" s="239"/>
      <c r="T780" s="239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30"/>
      <c r="F781" s="230"/>
      <c r="G781" s="230"/>
      <c r="H781" s="230"/>
      <c r="I781" s="230"/>
      <c r="J781" s="230"/>
      <c r="K781" s="230"/>
      <c r="L781" s="230"/>
      <c r="M781" s="230"/>
      <c r="N781" s="230"/>
      <c r="O781" s="230"/>
      <c r="P781" s="233"/>
      <c r="Q781" s="230"/>
      <c r="R781" s="208"/>
      <c r="S781" s="239"/>
      <c r="T781" s="239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30"/>
      <c r="F782" s="230"/>
      <c r="G782" s="230"/>
      <c r="H782" s="230"/>
      <c r="I782" s="230"/>
      <c r="J782" s="230"/>
      <c r="K782" s="230"/>
      <c r="L782" s="230"/>
      <c r="M782" s="230"/>
      <c r="N782" s="230"/>
      <c r="O782" s="230"/>
      <c r="P782" s="233"/>
      <c r="Q782" s="230"/>
      <c r="R782" s="208"/>
      <c r="S782" s="239"/>
      <c r="T782" s="239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30"/>
      <c r="F783" s="230"/>
      <c r="G783" s="230"/>
      <c r="H783" s="230"/>
      <c r="I783" s="230"/>
      <c r="J783" s="230"/>
      <c r="K783" s="230"/>
      <c r="L783" s="230"/>
      <c r="M783" s="230"/>
      <c r="N783" s="230"/>
      <c r="O783" s="230"/>
      <c r="P783" s="233"/>
      <c r="Q783" s="230"/>
      <c r="R783" s="208"/>
      <c r="S783" s="239"/>
      <c r="T783" s="239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30"/>
      <c r="F784" s="230"/>
      <c r="G784" s="230"/>
      <c r="H784" s="230"/>
      <c r="I784" s="230"/>
      <c r="J784" s="230"/>
      <c r="K784" s="230"/>
      <c r="L784" s="230"/>
      <c r="M784" s="230"/>
      <c r="N784" s="230"/>
      <c r="O784" s="230"/>
      <c r="P784" s="233"/>
      <c r="Q784" s="230"/>
      <c r="R784" s="208"/>
      <c r="S784" s="239"/>
      <c r="T784" s="239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30"/>
      <c r="F785" s="230"/>
      <c r="G785" s="230"/>
      <c r="H785" s="230"/>
      <c r="I785" s="230"/>
      <c r="J785" s="230"/>
      <c r="K785" s="230"/>
      <c r="L785" s="230"/>
      <c r="M785" s="230"/>
      <c r="N785" s="230"/>
      <c r="O785" s="230"/>
      <c r="P785" s="233"/>
      <c r="Q785" s="230"/>
      <c r="R785" s="208"/>
      <c r="S785" s="239"/>
      <c r="T785" s="239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30"/>
      <c r="F786" s="230"/>
      <c r="G786" s="230"/>
      <c r="H786" s="230"/>
      <c r="I786" s="230"/>
      <c r="J786" s="230"/>
      <c r="K786" s="230"/>
      <c r="L786" s="230"/>
      <c r="M786" s="230"/>
      <c r="N786" s="230"/>
      <c r="O786" s="230"/>
      <c r="P786" s="233"/>
      <c r="Q786" s="230"/>
      <c r="R786" s="208"/>
      <c r="S786" s="239"/>
      <c r="T786" s="239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30"/>
      <c r="F787" s="230"/>
      <c r="G787" s="230"/>
      <c r="H787" s="230"/>
      <c r="I787" s="230"/>
      <c r="J787" s="230"/>
      <c r="K787" s="230"/>
      <c r="L787" s="230"/>
      <c r="M787" s="230"/>
      <c r="N787" s="230"/>
      <c r="O787" s="230"/>
      <c r="P787" s="233"/>
      <c r="Q787" s="230"/>
      <c r="R787" s="208"/>
      <c r="S787" s="239"/>
      <c r="T787" s="239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30"/>
      <c r="F788" s="230"/>
      <c r="G788" s="230"/>
      <c r="H788" s="230"/>
      <c r="I788" s="230"/>
      <c r="J788" s="230"/>
      <c r="K788" s="230"/>
      <c r="L788" s="230"/>
      <c r="M788" s="230"/>
      <c r="N788" s="230"/>
      <c r="O788" s="230"/>
      <c r="P788" s="233"/>
      <c r="Q788" s="230"/>
      <c r="R788" s="208"/>
      <c r="S788" s="239"/>
      <c r="T788" s="239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30"/>
      <c r="F789" s="230"/>
      <c r="G789" s="230"/>
      <c r="H789" s="230"/>
      <c r="I789" s="230"/>
      <c r="J789" s="230"/>
      <c r="K789" s="230"/>
      <c r="L789" s="230"/>
      <c r="M789" s="230"/>
      <c r="N789" s="230"/>
      <c r="O789" s="230"/>
      <c r="P789" s="233"/>
      <c r="Q789" s="230"/>
      <c r="R789" s="208"/>
      <c r="S789" s="239"/>
      <c r="T789" s="239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30"/>
      <c r="F790" s="230"/>
      <c r="G790" s="230"/>
      <c r="H790" s="230"/>
      <c r="I790" s="230"/>
      <c r="J790" s="230"/>
      <c r="K790" s="230"/>
      <c r="L790" s="230"/>
      <c r="M790" s="230"/>
      <c r="N790" s="230"/>
      <c r="O790" s="230"/>
      <c r="P790" s="233"/>
      <c r="Q790" s="230"/>
      <c r="R790" s="208"/>
      <c r="S790" s="239"/>
      <c r="T790" s="239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30"/>
      <c r="F791" s="230"/>
      <c r="G791" s="230"/>
      <c r="H791" s="230"/>
      <c r="I791" s="230"/>
      <c r="J791" s="230"/>
      <c r="K791" s="230"/>
      <c r="L791" s="230"/>
      <c r="M791" s="230"/>
      <c r="N791" s="230"/>
      <c r="O791" s="230"/>
      <c r="P791" s="233"/>
      <c r="Q791" s="230"/>
      <c r="R791" s="208"/>
      <c r="S791" s="239"/>
      <c r="T791" s="239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30"/>
      <c r="F792" s="230"/>
      <c r="G792" s="230"/>
      <c r="H792" s="230"/>
      <c r="I792" s="230"/>
      <c r="J792" s="230"/>
      <c r="K792" s="230"/>
      <c r="L792" s="230"/>
      <c r="M792" s="230"/>
      <c r="N792" s="230"/>
      <c r="O792" s="230"/>
      <c r="P792" s="233"/>
      <c r="Q792" s="230"/>
      <c r="R792" s="208"/>
      <c r="S792" s="239"/>
      <c r="T792" s="239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30"/>
      <c r="F793" s="230"/>
      <c r="G793" s="230"/>
      <c r="H793" s="230"/>
      <c r="I793" s="230"/>
      <c r="J793" s="230"/>
      <c r="K793" s="230"/>
      <c r="L793" s="230"/>
      <c r="M793" s="230"/>
      <c r="N793" s="230"/>
      <c r="O793" s="230"/>
      <c r="P793" s="233"/>
      <c r="Q793" s="230"/>
      <c r="R793" s="208"/>
      <c r="S793" s="239"/>
      <c r="T793" s="239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30"/>
      <c r="F794" s="230"/>
      <c r="G794" s="230"/>
      <c r="H794" s="230"/>
      <c r="I794" s="230"/>
      <c r="J794" s="230"/>
      <c r="K794" s="230"/>
      <c r="L794" s="230"/>
      <c r="M794" s="230"/>
      <c r="N794" s="230"/>
      <c r="O794" s="230"/>
      <c r="P794" s="233"/>
      <c r="Q794" s="230"/>
      <c r="R794" s="208"/>
      <c r="S794" s="239"/>
      <c r="T794" s="239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30"/>
      <c r="F795" s="230"/>
      <c r="G795" s="230"/>
      <c r="H795" s="230"/>
      <c r="I795" s="230"/>
      <c r="J795" s="230"/>
      <c r="K795" s="230"/>
      <c r="L795" s="230"/>
      <c r="M795" s="230"/>
      <c r="N795" s="230"/>
      <c r="O795" s="230"/>
      <c r="P795" s="233"/>
      <c r="Q795" s="230"/>
      <c r="R795" s="208"/>
      <c r="S795" s="239"/>
      <c r="T795" s="239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30"/>
      <c r="F796" s="230"/>
      <c r="G796" s="230"/>
      <c r="H796" s="230"/>
      <c r="I796" s="230"/>
      <c r="J796" s="230"/>
      <c r="K796" s="230"/>
      <c r="L796" s="230"/>
      <c r="M796" s="230"/>
      <c r="N796" s="230"/>
      <c r="O796" s="230"/>
      <c r="P796" s="233"/>
      <c r="Q796" s="230"/>
      <c r="R796" s="208"/>
      <c r="S796" s="239"/>
      <c r="T796" s="239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30"/>
      <c r="F797" s="230"/>
      <c r="G797" s="230"/>
      <c r="H797" s="230"/>
      <c r="I797" s="230"/>
      <c r="J797" s="230"/>
      <c r="K797" s="230"/>
      <c r="L797" s="230"/>
      <c r="M797" s="230"/>
      <c r="N797" s="230"/>
      <c r="O797" s="230"/>
      <c r="P797" s="233"/>
      <c r="Q797" s="230"/>
      <c r="R797" s="208"/>
      <c r="S797" s="239"/>
      <c r="T797" s="239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30"/>
      <c r="F798" s="230"/>
      <c r="G798" s="230"/>
      <c r="H798" s="230"/>
      <c r="I798" s="230"/>
      <c r="J798" s="230"/>
      <c r="K798" s="230"/>
      <c r="L798" s="230"/>
      <c r="M798" s="230"/>
      <c r="N798" s="230"/>
      <c r="O798" s="230"/>
      <c r="P798" s="233"/>
      <c r="Q798" s="230"/>
      <c r="R798" s="208"/>
      <c r="S798" s="239"/>
      <c r="T798" s="239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30"/>
      <c r="F799" s="230"/>
      <c r="G799" s="230"/>
      <c r="H799" s="230"/>
      <c r="I799" s="230"/>
      <c r="J799" s="230"/>
      <c r="K799" s="230"/>
      <c r="L799" s="230"/>
      <c r="M799" s="230"/>
      <c r="N799" s="230"/>
      <c r="O799" s="230"/>
      <c r="P799" s="233"/>
      <c r="Q799" s="230"/>
      <c r="R799" s="208"/>
      <c r="S799" s="239"/>
      <c r="T799" s="239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30"/>
      <c r="F800" s="230"/>
      <c r="G800" s="230"/>
      <c r="H800" s="230"/>
      <c r="I800" s="230"/>
      <c r="J800" s="230"/>
      <c r="K800" s="230"/>
      <c r="L800" s="230"/>
      <c r="M800" s="230"/>
      <c r="N800" s="230"/>
      <c r="O800" s="230"/>
      <c r="P800" s="233"/>
      <c r="Q800" s="230"/>
      <c r="R800" s="208"/>
      <c r="S800" s="239"/>
      <c r="T800" s="239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30"/>
      <c r="F801" s="230"/>
      <c r="G801" s="230"/>
      <c r="H801" s="230"/>
      <c r="I801" s="230"/>
      <c r="J801" s="230"/>
      <c r="K801" s="230"/>
      <c r="L801" s="230"/>
      <c r="M801" s="230"/>
      <c r="N801" s="230"/>
      <c r="O801" s="230"/>
      <c r="P801" s="233"/>
      <c r="Q801" s="230"/>
      <c r="R801" s="208"/>
      <c r="S801" s="239"/>
      <c r="T801" s="239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30"/>
      <c r="F802" s="230"/>
      <c r="G802" s="230"/>
      <c r="H802" s="230"/>
      <c r="I802" s="230"/>
      <c r="J802" s="230"/>
      <c r="K802" s="230"/>
      <c r="L802" s="230"/>
      <c r="M802" s="230"/>
      <c r="N802" s="230"/>
      <c r="O802" s="230"/>
      <c r="P802" s="233"/>
      <c r="Q802" s="230"/>
      <c r="R802" s="208"/>
      <c r="S802" s="239"/>
      <c r="T802" s="239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30"/>
      <c r="F803" s="230"/>
      <c r="G803" s="230"/>
      <c r="H803" s="230"/>
      <c r="I803" s="230"/>
      <c r="J803" s="230"/>
      <c r="K803" s="230"/>
      <c r="L803" s="230"/>
      <c r="M803" s="230"/>
      <c r="N803" s="230"/>
      <c r="O803" s="230"/>
      <c r="P803" s="233"/>
      <c r="Q803" s="230"/>
      <c r="R803" s="208"/>
      <c r="S803" s="239"/>
      <c r="T803" s="239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30"/>
      <c r="F804" s="230"/>
      <c r="G804" s="230"/>
      <c r="H804" s="230"/>
      <c r="I804" s="230"/>
      <c r="J804" s="230"/>
      <c r="K804" s="230"/>
      <c r="L804" s="230"/>
      <c r="M804" s="230"/>
      <c r="N804" s="230"/>
      <c r="O804" s="230"/>
      <c r="P804" s="233"/>
      <c r="Q804" s="230"/>
      <c r="R804" s="208"/>
      <c r="S804" s="239"/>
      <c r="T804" s="239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30"/>
      <c r="F805" s="230"/>
      <c r="G805" s="230"/>
      <c r="H805" s="230"/>
      <c r="I805" s="230"/>
      <c r="J805" s="230"/>
      <c r="K805" s="230"/>
      <c r="L805" s="230"/>
      <c r="M805" s="230"/>
      <c r="N805" s="230"/>
      <c r="O805" s="230"/>
      <c r="P805" s="233"/>
      <c r="Q805" s="230"/>
      <c r="R805" s="208"/>
      <c r="S805" s="239"/>
      <c r="T805" s="239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30"/>
      <c r="F806" s="230"/>
      <c r="G806" s="230"/>
      <c r="H806" s="230"/>
      <c r="I806" s="230"/>
      <c r="J806" s="230"/>
      <c r="K806" s="230"/>
      <c r="L806" s="230"/>
      <c r="M806" s="230"/>
      <c r="N806" s="230"/>
      <c r="O806" s="230"/>
      <c r="P806" s="233"/>
      <c r="Q806" s="230"/>
      <c r="R806" s="208"/>
      <c r="S806" s="239"/>
      <c r="T806" s="239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30"/>
      <c r="F807" s="230"/>
      <c r="G807" s="230"/>
      <c r="H807" s="230"/>
      <c r="I807" s="230"/>
      <c r="J807" s="230"/>
      <c r="K807" s="230"/>
      <c r="L807" s="230"/>
      <c r="M807" s="230"/>
      <c r="N807" s="230"/>
      <c r="O807" s="230"/>
      <c r="P807" s="233"/>
      <c r="Q807" s="230"/>
      <c r="R807" s="208"/>
      <c r="S807" s="239"/>
      <c r="T807" s="239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30"/>
      <c r="F808" s="230"/>
      <c r="G808" s="230"/>
      <c r="H808" s="230"/>
      <c r="I808" s="230"/>
      <c r="J808" s="230"/>
      <c r="K808" s="230"/>
      <c r="L808" s="230"/>
      <c r="M808" s="230"/>
      <c r="N808" s="230"/>
      <c r="O808" s="230"/>
      <c r="P808" s="233"/>
      <c r="Q808" s="230"/>
      <c r="R808" s="208"/>
      <c r="S808" s="239"/>
      <c r="T808" s="239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30"/>
      <c r="F809" s="230"/>
      <c r="G809" s="230"/>
      <c r="H809" s="230"/>
      <c r="I809" s="230"/>
      <c r="J809" s="230"/>
      <c r="K809" s="230"/>
      <c r="L809" s="230"/>
      <c r="M809" s="230"/>
      <c r="N809" s="230"/>
      <c r="O809" s="230"/>
      <c r="P809" s="233"/>
      <c r="Q809" s="230"/>
      <c r="R809" s="208"/>
      <c r="S809" s="239"/>
      <c r="T809" s="239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30"/>
      <c r="F810" s="230"/>
      <c r="G810" s="230"/>
      <c r="H810" s="230"/>
      <c r="I810" s="230"/>
      <c r="J810" s="230"/>
      <c r="K810" s="230"/>
      <c r="L810" s="230"/>
      <c r="M810" s="230"/>
      <c r="N810" s="230"/>
      <c r="O810" s="230"/>
      <c r="P810" s="233"/>
      <c r="Q810" s="230"/>
      <c r="R810" s="208"/>
      <c r="S810" s="239"/>
      <c r="T810" s="239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30"/>
      <c r="F811" s="230"/>
      <c r="G811" s="230"/>
      <c r="H811" s="230"/>
      <c r="I811" s="230"/>
      <c r="J811" s="230"/>
      <c r="K811" s="230"/>
      <c r="L811" s="230"/>
      <c r="M811" s="230"/>
      <c r="N811" s="230"/>
      <c r="O811" s="230"/>
      <c r="P811" s="233"/>
      <c r="Q811" s="230"/>
      <c r="R811" s="208"/>
      <c r="S811" s="239"/>
      <c r="T811" s="239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30"/>
      <c r="F812" s="230"/>
      <c r="G812" s="230"/>
      <c r="H812" s="230"/>
      <c r="I812" s="230"/>
      <c r="J812" s="230"/>
      <c r="K812" s="230"/>
      <c r="L812" s="230"/>
      <c r="M812" s="230"/>
      <c r="N812" s="230"/>
      <c r="O812" s="230"/>
      <c r="P812" s="233"/>
      <c r="Q812" s="230"/>
      <c r="R812" s="208"/>
      <c r="S812" s="239"/>
      <c r="T812" s="239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30"/>
      <c r="F813" s="230"/>
      <c r="G813" s="230"/>
      <c r="H813" s="230"/>
      <c r="I813" s="230"/>
      <c r="J813" s="230"/>
      <c r="K813" s="230"/>
      <c r="L813" s="230"/>
      <c r="M813" s="230"/>
      <c r="N813" s="230"/>
      <c r="O813" s="230"/>
      <c r="P813" s="233"/>
      <c r="Q813" s="230"/>
      <c r="R813" s="208"/>
      <c r="S813" s="239"/>
      <c r="T813" s="239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30"/>
      <c r="F814" s="230"/>
      <c r="G814" s="230"/>
      <c r="H814" s="230"/>
      <c r="I814" s="230"/>
      <c r="J814" s="230"/>
      <c r="K814" s="230"/>
      <c r="L814" s="230"/>
      <c r="M814" s="230"/>
      <c r="N814" s="230"/>
      <c r="O814" s="230"/>
      <c r="P814" s="233"/>
      <c r="Q814" s="230"/>
      <c r="R814" s="208"/>
      <c r="S814" s="239"/>
      <c r="T814" s="239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30"/>
      <c r="F815" s="230"/>
      <c r="G815" s="230"/>
      <c r="H815" s="230"/>
      <c r="I815" s="230"/>
      <c r="J815" s="230"/>
      <c r="K815" s="230"/>
      <c r="L815" s="230"/>
      <c r="M815" s="230"/>
      <c r="N815" s="230"/>
      <c r="O815" s="230"/>
      <c r="P815" s="233"/>
      <c r="Q815" s="230"/>
      <c r="R815" s="208"/>
      <c r="S815" s="239"/>
      <c r="T815" s="239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30"/>
      <c r="F816" s="230"/>
      <c r="G816" s="230"/>
      <c r="H816" s="230"/>
      <c r="I816" s="230"/>
      <c r="J816" s="230"/>
      <c r="K816" s="230"/>
      <c r="L816" s="230"/>
      <c r="M816" s="230"/>
      <c r="N816" s="230"/>
      <c r="O816" s="230"/>
      <c r="P816" s="233"/>
      <c r="Q816" s="230"/>
      <c r="R816" s="208"/>
      <c r="S816" s="239"/>
      <c r="T816" s="239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30"/>
      <c r="F817" s="230"/>
      <c r="G817" s="230"/>
      <c r="H817" s="230"/>
      <c r="I817" s="230"/>
      <c r="J817" s="230"/>
      <c r="K817" s="230"/>
      <c r="L817" s="230"/>
      <c r="M817" s="230"/>
      <c r="N817" s="230"/>
      <c r="O817" s="230"/>
      <c r="P817" s="233"/>
      <c r="Q817" s="230"/>
      <c r="R817" s="208"/>
      <c r="S817" s="239"/>
      <c r="T817" s="239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30"/>
      <c r="F818" s="230"/>
      <c r="G818" s="230"/>
      <c r="H818" s="230"/>
      <c r="I818" s="230"/>
      <c r="J818" s="230"/>
      <c r="K818" s="230"/>
      <c r="L818" s="230"/>
      <c r="M818" s="230"/>
      <c r="N818" s="230"/>
      <c r="O818" s="230"/>
      <c r="P818" s="233"/>
      <c r="Q818" s="230"/>
      <c r="R818" s="208"/>
      <c r="S818" s="239"/>
      <c r="T818" s="239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30"/>
      <c r="F819" s="230"/>
      <c r="G819" s="230"/>
      <c r="H819" s="230"/>
      <c r="I819" s="230"/>
      <c r="J819" s="230"/>
      <c r="K819" s="230"/>
      <c r="L819" s="230"/>
      <c r="M819" s="230"/>
      <c r="N819" s="230"/>
      <c r="O819" s="230"/>
      <c r="P819" s="233"/>
      <c r="Q819" s="230"/>
      <c r="R819" s="208"/>
      <c r="S819" s="239"/>
      <c r="T819" s="239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30"/>
      <c r="F820" s="230"/>
      <c r="G820" s="230"/>
      <c r="H820" s="230"/>
      <c r="I820" s="230"/>
      <c r="J820" s="230"/>
      <c r="K820" s="230"/>
      <c r="L820" s="230"/>
      <c r="M820" s="230"/>
      <c r="N820" s="230"/>
      <c r="O820" s="230"/>
      <c r="P820" s="233"/>
      <c r="Q820" s="230"/>
      <c r="R820" s="208"/>
      <c r="S820" s="239"/>
      <c r="T820" s="239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30"/>
      <c r="F821" s="230"/>
      <c r="G821" s="230"/>
      <c r="H821" s="230"/>
      <c r="I821" s="230"/>
      <c r="J821" s="230"/>
      <c r="K821" s="230"/>
      <c r="L821" s="230"/>
      <c r="M821" s="230"/>
      <c r="N821" s="230"/>
      <c r="O821" s="230"/>
      <c r="P821" s="233"/>
      <c r="Q821" s="230"/>
      <c r="R821" s="208"/>
      <c r="S821" s="239"/>
      <c r="T821" s="239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30"/>
      <c r="F822" s="230"/>
      <c r="G822" s="230"/>
      <c r="H822" s="230"/>
      <c r="I822" s="230"/>
      <c r="J822" s="230"/>
      <c r="K822" s="230"/>
      <c r="L822" s="230"/>
      <c r="M822" s="230"/>
      <c r="N822" s="230"/>
      <c r="O822" s="230"/>
      <c r="P822" s="233"/>
      <c r="Q822" s="230"/>
      <c r="R822" s="208"/>
      <c r="S822" s="239"/>
      <c r="T822" s="239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30"/>
      <c r="F823" s="230"/>
      <c r="G823" s="230"/>
      <c r="H823" s="230"/>
      <c r="I823" s="230"/>
      <c r="J823" s="230"/>
      <c r="K823" s="230"/>
      <c r="L823" s="230"/>
      <c r="M823" s="230"/>
      <c r="N823" s="230"/>
      <c r="O823" s="230"/>
      <c r="P823" s="233"/>
      <c r="Q823" s="230"/>
      <c r="R823" s="208"/>
      <c r="S823" s="239"/>
      <c r="T823" s="239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30"/>
      <c r="F824" s="230"/>
      <c r="G824" s="230"/>
      <c r="H824" s="230"/>
      <c r="I824" s="230"/>
      <c r="J824" s="230"/>
      <c r="K824" s="230"/>
      <c r="L824" s="230"/>
      <c r="M824" s="230"/>
      <c r="N824" s="230"/>
      <c r="O824" s="230"/>
      <c r="P824" s="233"/>
      <c r="Q824" s="230"/>
      <c r="R824" s="208"/>
      <c r="S824" s="239"/>
      <c r="T824" s="239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30"/>
      <c r="F825" s="230"/>
      <c r="G825" s="230"/>
      <c r="H825" s="230"/>
      <c r="I825" s="230"/>
      <c r="J825" s="230"/>
      <c r="K825" s="230"/>
      <c r="L825" s="230"/>
      <c r="M825" s="230"/>
      <c r="N825" s="230"/>
      <c r="O825" s="230"/>
      <c r="P825" s="233"/>
      <c r="Q825" s="230"/>
      <c r="R825" s="208"/>
      <c r="S825" s="239"/>
      <c r="T825" s="239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30"/>
      <c r="F826" s="230"/>
      <c r="G826" s="230"/>
      <c r="H826" s="230"/>
      <c r="I826" s="230"/>
      <c r="J826" s="230"/>
      <c r="K826" s="230"/>
      <c r="L826" s="230"/>
      <c r="M826" s="230"/>
      <c r="N826" s="230"/>
      <c r="O826" s="230"/>
      <c r="P826" s="233"/>
      <c r="Q826" s="230"/>
      <c r="R826" s="208"/>
      <c r="S826" s="239"/>
      <c r="T826" s="239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30"/>
      <c r="F827" s="230"/>
      <c r="G827" s="230"/>
      <c r="H827" s="230"/>
      <c r="I827" s="230"/>
      <c r="J827" s="230"/>
      <c r="K827" s="230"/>
      <c r="L827" s="230"/>
      <c r="M827" s="230"/>
      <c r="N827" s="230"/>
      <c r="O827" s="230"/>
      <c r="P827" s="233"/>
      <c r="Q827" s="230"/>
      <c r="R827" s="208"/>
      <c r="S827" s="239"/>
      <c r="T827" s="239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30"/>
      <c r="F828" s="230"/>
      <c r="G828" s="230"/>
      <c r="H828" s="230"/>
      <c r="I828" s="230"/>
      <c r="J828" s="230"/>
      <c r="K828" s="230"/>
      <c r="L828" s="230"/>
      <c r="M828" s="230"/>
      <c r="N828" s="230"/>
      <c r="O828" s="230"/>
      <c r="P828" s="233"/>
      <c r="Q828" s="230"/>
      <c r="R828" s="208"/>
      <c r="S828" s="239"/>
      <c r="T828" s="239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30"/>
      <c r="F829" s="230"/>
      <c r="G829" s="230"/>
      <c r="H829" s="230"/>
      <c r="I829" s="230"/>
      <c r="J829" s="230"/>
      <c r="K829" s="230"/>
      <c r="L829" s="230"/>
      <c r="M829" s="230"/>
      <c r="N829" s="230"/>
      <c r="O829" s="230"/>
      <c r="P829" s="233"/>
      <c r="Q829" s="230"/>
      <c r="R829" s="208"/>
      <c r="S829" s="239"/>
      <c r="T829" s="239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30"/>
      <c r="F830" s="230"/>
      <c r="G830" s="230"/>
      <c r="H830" s="230"/>
      <c r="I830" s="230"/>
      <c r="J830" s="230"/>
      <c r="K830" s="230"/>
      <c r="L830" s="230"/>
      <c r="M830" s="230"/>
      <c r="N830" s="230"/>
      <c r="O830" s="230"/>
      <c r="P830" s="233"/>
      <c r="Q830" s="230"/>
      <c r="R830" s="208"/>
      <c r="S830" s="239"/>
      <c r="T830" s="239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30"/>
      <c r="F831" s="230"/>
      <c r="G831" s="230"/>
      <c r="H831" s="230"/>
      <c r="I831" s="230"/>
      <c r="J831" s="230"/>
      <c r="K831" s="230"/>
      <c r="L831" s="230"/>
      <c r="M831" s="230"/>
      <c r="N831" s="230"/>
      <c r="O831" s="230"/>
      <c r="P831" s="233"/>
      <c r="Q831" s="230"/>
      <c r="R831" s="208"/>
      <c r="S831" s="239"/>
      <c r="T831" s="239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30"/>
      <c r="F832" s="230"/>
      <c r="G832" s="230"/>
      <c r="H832" s="230"/>
      <c r="I832" s="230"/>
      <c r="J832" s="230"/>
      <c r="K832" s="230"/>
      <c r="L832" s="230"/>
      <c r="M832" s="230"/>
      <c r="N832" s="230"/>
      <c r="O832" s="230"/>
      <c r="P832" s="233"/>
      <c r="Q832" s="230"/>
      <c r="R832" s="208"/>
      <c r="S832" s="239"/>
      <c r="T832" s="239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30"/>
      <c r="F833" s="230"/>
      <c r="G833" s="230"/>
      <c r="H833" s="230"/>
      <c r="I833" s="230"/>
      <c r="J833" s="230"/>
      <c r="K833" s="230"/>
      <c r="L833" s="230"/>
      <c r="M833" s="230"/>
      <c r="N833" s="230"/>
      <c r="O833" s="230"/>
      <c r="P833" s="233"/>
      <c r="Q833" s="230"/>
      <c r="R833" s="208"/>
      <c r="S833" s="239"/>
      <c r="T833" s="239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30"/>
      <c r="F834" s="230"/>
      <c r="G834" s="230"/>
      <c r="H834" s="230"/>
      <c r="I834" s="230"/>
      <c r="J834" s="230"/>
      <c r="K834" s="230"/>
      <c r="L834" s="230"/>
      <c r="M834" s="230"/>
      <c r="N834" s="230"/>
      <c r="O834" s="230"/>
      <c r="P834" s="233"/>
      <c r="Q834" s="230"/>
      <c r="R834" s="208"/>
      <c r="S834" s="239"/>
      <c r="T834" s="239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30"/>
      <c r="F835" s="230"/>
      <c r="G835" s="230"/>
      <c r="H835" s="230"/>
      <c r="I835" s="230"/>
      <c r="J835" s="230"/>
      <c r="K835" s="230"/>
      <c r="L835" s="230"/>
      <c r="M835" s="230"/>
      <c r="N835" s="230"/>
      <c r="O835" s="230"/>
      <c r="P835" s="233"/>
      <c r="Q835" s="230"/>
      <c r="R835" s="208"/>
      <c r="S835" s="239"/>
      <c r="T835" s="239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30"/>
      <c r="F836" s="230"/>
      <c r="G836" s="230"/>
      <c r="H836" s="230"/>
      <c r="I836" s="230"/>
      <c r="J836" s="230"/>
      <c r="K836" s="230"/>
      <c r="L836" s="230"/>
      <c r="M836" s="230"/>
      <c r="N836" s="230"/>
      <c r="O836" s="230"/>
      <c r="P836" s="233"/>
      <c r="Q836" s="230"/>
      <c r="R836" s="208"/>
      <c r="S836" s="239"/>
      <c r="T836" s="239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30"/>
      <c r="F837" s="230"/>
      <c r="G837" s="230"/>
      <c r="H837" s="230"/>
      <c r="I837" s="230"/>
      <c r="J837" s="230"/>
      <c r="K837" s="230"/>
      <c r="L837" s="230"/>
      <c r="M837" s="230"/>
      <c r="N837" s="230"/>
      <c r="O837" s="230"/>
      <c r="P837" s="233"/>
      <c r="Q837" s="230"/>
      <c r="R837" s="208"/>
      <c r="S837" s="239"/>
      <c r="T837" s="239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30"/>
      <c r="F838" s="230"/>
      <c r="G838" s="230"/>
      <c r="H838" s="230"/>
      <c r="I838" s="230"/>
      <c r="J838" s="230"/>
      <c r="K838" s="230"/>
      <c r="L838" s="230"/>
      <c r="M838" s="230"/>
      <c r="N838" s="230"/>
      <c r="O838" s="230"/>
      <c r="P838" s="233"/>
      <c r="Q838" s="230"/>
      <c r="R838" s="208"/>
      <c r="S838" s="239"/>
      <c r="T838" s="239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30"/>
      <c r="F839" s="230"/>
      <c r="G839" s="230"/>
      <c r="H839" s="230"/>
      <c r="I839" s="230"/>
      <c r="J839" s="230"/>
      <c r="K839" s="230"/>
      <c r="L839" s="230"/>
      <c r="M839" s="230"/>
      <c r="N839" s="230"/>
      <c r="O839" s="230"/>
      <c r="P839" s="233"/>
      <c r="Q839" s="230"/>
      <c r="R839" s="208"/>
      <c r="S839" s="239"/>
      <c r="T839" s="239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30"/>
      <c r="F840" s="230"/>
      <c r="G840" s="230"/>
      <c r="H840" s="230"/>
      <c r="I840" s="230"/>
      <c r="J840" s="230"/>
      <c r="K840" s="230"/>
      <c r="L840" s="230"/>
      <c r="M840" s="230"/>
      <c r="N840" s="230"/>
      <c r="O840" s="230"/>
      <c r="P840" s="233"/>
      <c r="Q840" s="230"/>
      <c r="R840" s="208"/>
      <c r="S840" s="239"/>
      <c r="T840" s="239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30"/>
      <c r="F841" s="230"/>
      <c r="G841" s="230"/>
      <c r="H841" s="230"/>
      <c r="I841" s="230"/>
      <c r="J841" s="230"/>
      <c r="K841" s="230"/>
      <c r="L841" s="230"/>
      <c r="M841" s="230"/>
      <c r="N841" s="230"/>
      <c r="O841" s="230"/>
      <c r="P841" s="233"/>
      <c r="Q841" s="230"/>
      <c r="R841" s="208"/>
      <c r="S841" s="239"/>
      <c r="T841" s="239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30"/>
      <c r="F842" s="230"/>
      <c r="G842" s="230"/>
      <c r="H842" s="230"/>
      <c r="I842" s="230"/>
      <c r="J842" s="230"/>
      <c r="K842" s="230"/>
      <c r="L842" s="230"/>
      <c r="M842" s="230"/>
      <c r="N842" s="230"/>
      <c r="O842" s="230"/>
      <c r="P842" s="233"/>
      <c r="Q842" s="230"/>
      <c r="R842" s="208"/>
      <c r="S842" s="239"/>
      <c r="T842" s="239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30"/>
      <c r="F843" s="230"/>
      <c r="G843" s="230"/>
      <c r="H843" s="230"/>
      <c r="I843" s="230"/>
      <c r="J843" s="230"/>
      <c r="K843" s="230"/>
      <c r="L843" s="230"/>
      <c r="M843" s="230"/>
      <c r="N843" s="230"/>
      <c r="O843" s="230"/>
      <c r="P843" s="233"/>
      <c r="Q843" s="230"/>
      <c r="R843" s="208"/>
      <c r="S843" s="239"/>
      <c r="T843" s="239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30"/>
      <c r="F844" s="230"/>
      <c r="G844" s="230"/>
      <c r="H844" s="230"/>
      <c r="I844" s="230"/>
      <c r="J844" s="230"/>
      <c r="K844" s="230"/>
      <c r="L844" s="230"/>
      <c r="M844" s="230"/>
      <c r="N844" s="230"/>
      <c r="O844" s="230"/>
      <c r="P844" s="233"/>
      <c r="Q844" s="230"/>
      <c r="R844" s="208"/>
      <c r="S844" s="239"/>
      <c r="T844" s="239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30"/>
      <c r="F845" s="230"/>
      <c r="G845" s="230"/>
      <c r="H845" s="230"/>
      <c r="I845" s="230"/>
      <c r="J845" s="230"/>
      <c r="K845" s="230"/>
      <c r="L845" s="230"/>
      <c r="M845" s="230"/>
      <c r="N845" s="230"/>
      <c r="O845" s="230"/>
      <c r="P845" s="233"/>
      <c r="Q845" s="230"/>
      <c r="R845" s="208"/>
      <c r="S845" s="239"/>
      <c r="T845" s="239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30"/>
      <c r="F846" s="230"/>
      <c r="G846" s="230"/>
      <c r="H846" s="230"/>
      <c r="I846" s="230"/>
      <c r="J846" s="230"/>
      <c r="K846" s="230"/>
      <c r="L846" s="230"/>
      <c r="M846" s="230"/>
      <c r="N846" s="230"/>
      <c r="O846" s="230"/>
      <c r="P846" s="233"/>
      <c r="Q846" s="230"/>
      <c r="R846" s="208"/>
      <c r="S846" s="239"/>
      <c r="T846" s="239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30"/>
      <c r="F847" s="230"/>
      <c r="G847" s="230"/>
      <c r="H847" s="230"/>
      <c r="I847" s="230"/>
      <c r="J847" s="230"/>
      <c r="K847" s="230"/>
      <c r="L847" s="230"/>
      <c r="M847" s="230"/>
      <c r="N847" s="230"/>
      <c r="O847" s="230"/>
      <c r="P847" s="233"/>
      <c r="Q847" s="230"/>
      <c r="R847" s="208"/>
      <c r="S847" s="239"/>
      <c r="T847" s="239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30"/>
      <c r="F848" s="230"/>
      <c r="G848" s="230"/>
      <c r="H848" s="230"/>
      <c r="I848" s="230"/>
      <c r="J848" s="230"/>
      <c r="K848" s="230"/>
      <c r="L848" s="230"/>
      <c r="M848" s="230"/>
      <c r="N848" s="230"/>
      <c r="O848" s="230"/>
      <c r="P848" s="233"/>
      <c r="Q848" s="230"/>
      <c r="R848" s="208"/>
      <c r="S848" s="239"/>
      <c r="T848" s="239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30"/>
      <c r="F849" s="230"/>
      <c r="G849" s="230"/>
      <c r="H849" s="230"/>
      <c r="I849" s="230"/>
      <c r="J849" s="230"/>
      <c r="K849" s="230"/>
      <c r="L849" s="230"/>
      <c r="M849" s="230"/>
      <c r="N849" s="230"/>
      <c r="O849" s="230"/>
      <c r="P849" s="233"/>
      <c r="Q849" s="230"/>
      <c r="R849" s="208"/>
      <c r="S849" s="239"/>
      <c r="T849" s="239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30"/>
      <c r="F850" s="230"/>
      <c r="G850" s="230"/>
      <c r="H850" s="230"/>
      <c r="I850" s="230"/>
      <c r="J850" s="230"/>
      <c r="K850" s="230"/>
      <c r="L850" s="230"/>
      <c r="M850" s="230"/>
      <c r="N850" s="230"/>
      <c r="O850" s="230"/>
      <c r="P850" s="233"/>
      <c r="Q850" s="230"/>
      <c r="R850" s="208"/>
      <c r="S850" s="239"/>
      <c r="T850" s="239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30"/>
      <c r="F851" s="230"/>
      <c r="G851" s="230"/>
      <c r="H851" s="230"/>
      <c r="I851" s="230"/>
      <c r="J851" s="230"/>
      <c r="K851" s="230"/>
      <c r="L851" s="230"/>
      <c r="M851" s="230"/>
      <c r="N851" s="230"/>
      <c r="O851" s="230"/>
      <c r="P851" s="233"/>
      <c r="Q851" s="230"/>
      <c r="R851" s="208"/>
      <c r="S851" s="239"/>
      <c r="T851" s="239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30"/>
      <c r="F852" s="230"/>
      <c r="G852" s="230"/>
      <c r="H852" s="230"/>
      <c r="I852" s="230"/>
      <c r="J852" s="230"/>
      <c r="K852" s="230"/>
      <c r="L852" s="230"/>
      <c r="M852" s="230"/>
      <c r="N852" s="230"/>
      <c r="O852" s="230"/>
      <c r="P852" s="233"/>
      <c r="Q852" s="230"/>
      <c r="R852" s="208"/>
      <c r="S852" s="239"/>
      <c r="T852" s="239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30"/>
      <c r="F853" s="230"/>
      <c r="G853" s="230"/>
      <c r="H853" s="230"/>
      <c r="I853" s="230"/>
      <c r="J853" s="230"/>
      <c r="K853" s="230"/>
      <c r="L853" s="230"/>
      <c r="M853" s="230"/>
      <c r="N853" s="230"/>
      <c r="O853" s="230"/>
      <c r="P853" s="233"/>
      <c r="Q853" s="230"/>
      <c r="R853" s="208"/>
      <c r="S853" s="239"/>
      <c r="T853" s="239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30"/>
      <c r="F854" s="230"/>
      <c r="G854" s="230"/>
      <c r="H854" s="230"/>
      <c r="I854" s="230"/>
      <c r="J854" s="230"/>
      <c r="K854" s="230"/>
      <c r="L854" s="230"/>
      <c r="M854" s="230"/>
      <c r="N854" s="230"/>
      <c r="O854" s="230"/>
      <c r="P854" s="233"/>
      <c r="Q854" s="230"/>
      <c r="R854" s="208"/>
      <c r="S854" s="239"/>
      <c r="T854" s="239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30"/>
      <c r="F855" s="230"/>
      <c r="G855" s="230"/>
      <c r="H855" s="230"/>
      <c r="I855" s="230"/>
      <c r="J855" s="230"/>
      <c r="K855" s="230"/>
      <c r="L855" s="230"/>
      <c r="M855" s="230"/>
      <c r="N855" s="230"/>
      <c r="O855" s="230"/>
      <c r="P855" s="233"/>
      <c r="Q855" s="230"/>
      <c r="R855" s="208"/>
      <c r="S855" s="239"/>
      <c r="T855" s="239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30"/>
      <c r="F856" s="230"/>
      <c r="G856" s="230"/>
      <c r="H856" s="230"/>
      <c r="I856" s="230"/>
      <c r="J856" s="230"/>
      <c r="K856" s="230"/>
      <c r="L856" s="230"/>
      <c r="M856" s="230"/>
      <c r="N856" s="230"/>
      <c r="O856" s="230"/>
      <c r="P856" s="233"/>
      <c r="Q856" s="230"/>
      <c r="R856" s="208"/>
      <c r="S856" s="239"/>
      <c r="T856" s="239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30"/>
      <c r="F857" s="230"/>
      <c r="G857" s="230"/>
      <c r="H857" s="230"/>
      <c r="I857" s="230"/>
      <c r="J857" s="230"/>
      <c r="K857" s="230"/>
      <c r="L857" s="230"/>
      <c r="M857" s="230"/>
      <c r="N857" s="230"/>
      <c r="O857" s="230"/>
      <c r="P857" s="233"/>
      <c r="Q857" s="230"/>
      <c r="R857" s="208"/>
      <c r="S857" s="239"/>
      <c r="T857" s="239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30"/>
      <c r="F858" s="230"/>
      <c r="G858" s="230"/>
      <c r="H858" s="230"/>
      <c r="I858" s="230"/>
      <c r="J858" s="230"/>
      <c r="K858" s="230"/>
      <c r="L858" s="230"/>
      <c r="M858" s="230"/>
      <c r="N858" s="230"/>
      <c r="O858" s="230"/>
      <c r="P858" s="233"/>
      <c r="Q858" s="230"/>
      <c r="R858" s="208"/>
      <c r="S858" s="239"/>
      <c r="T858" s="239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30"/>
      <c r="F859" s="230"/>
      <c r="G859" s="230"/>
      <c r="H859" s="230"/>
      <c r="I859" s="230"/>
      <c r="J859" s="230"/>
      <c r="K859" s="230"/>
      <c r="L859" s="230"/>
      <c r="M859" s="230"/>
      <c r="N859" s="230"/>
      <c r="O859" s="230"/>
      <c r="P859" s="233"/>
      <c r="Q859" s="230"/>
      <c r="R859" s="208"/>
      <c r="S859" s="239"/>
      <c r="T859" s="239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30"/>
      <c r="F860" s="230"/>
      <c r="G860" s="230"/>
      <c r="H860" s="230"/>
      <c r="I860" s="230"/>
      <c r="J860" s="230"/>
      <c r="K860" s="230"/>
      <c r="L860" s="230"/>
      <c r="M860" s="230"/>
      <c r="N860" s="230"/>
      <c r="O860" s="230"/>
      <c r="P860" s="233"/>
      <c r="Q860" s="230"/>
      <c r="R860" s="208"/>
      <c r="S860" s="239"/>
      <c r="T860" s="239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30"/>
      <c r="F861" s="230"/>
      <c r="G861" s="230"/>
      <c r="H861" s="230"/>
      <c r="I861" s="230"/>
      <c r="J861" s="230"/>
      <c r="K861" s="230"/>
      <c r="L861" s="230"/>
      <c r="M861" s="230"/>
      <c r="N861" s="230"/>
      <c r="O861" s="230"/>
      <c r="P861" s="233"/>
      <c r="Q861" s="230"/>
      <c r="R861" s="208"/>
      <c r="S861" s="239"/>
      <c r="T861" s="239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30"/>
      <c r="F862" s="230"/>
      <c r="G862" s="230"/>
      <c r="H862" s="230"/>
      <c r="I862" s="230"/>
      <c r="J862" s="230"/>
      <c r="K862" s="230"/>
      <c r="L862" s="230"/>
      <c r="M862" s="230"/>
      <c r="N862" s="230"/>
      <c r="O862" s="230"/>
      <c r="P862" s="233"/>
      <c r="Q862" s="230"/>
      <c r="R862" s="208"/>
      <c r="S862" s="239"/>
      <c r="T862" s="239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30"/>
      <c r="F863" s="230"/>
      <c r="G863" s="230"/>
      <c r="H863" s="230"/>
      <c r="I863" s="230"/>
      <c r="J863" s="230"/>
      <c r="K863" s="230"/>
      <c r="L863" s="230"/>
      <c r="M863" s="230"/>
      <c r="N863" s="230"/>
      <c r="O863" s="230"/>
      <c r="P863" s="233"/>
      <c r="Q863" s="230"/>
      <c r="R863" s="208"/>
      <c r="S863" s="239"/>
      <c r="T863" s="239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30"/>
      <c r="F864" s="230"/>
      <c r="G864" s="230"/>
      <c r="H864" s="230"/>
      <c r="I864" s="230"/>
      <c r="J864" s="230"/>
      <c r="K864" s="230"/>
      <c r="L864" s="230"/>
      <c r="M864" s="230"/>
      <c r="N864" s="230"/>
      <c r="O864" s="230"/>
      <c r="P864" s="233"/>
      <c r="Q864" s="230"/>
      <c r="R864" s="208"/>
      <c r="S864" s="239"/>
      <c r="T864" s="239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30"/>
      <c r="F865" s="230"/>
      <c r="G865" s="230"/>
      <c r="H865" s="230"/>
      <c r="I865" s="230"/>
      <c r="J865" s="230"/>
      <c r="K865" s="230"/>
      <c r="L865" s="230"/>
      <c r="M865" s="230"/>
      <c r="N865" s="230"/>
      <c r="O865" s="230"/>
      <c r="P865" s="233"/>
      <c r="Q865" s="230"/>
      <c r="R865" s="208"/>
      <c r="S865" s="239"/>
      <c r="T865" s="239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30"/>
      <c r="F866" s="230"/>
      <c r="G866" s="230"/>
      <c r="H866" s="230"/>
      <c r="I866" s="230"/>
      <c r="J866" s="230"/>
      <c r="K866" s="230"/>
      <c r="L866" s="230"/>
      <c r="M866" s="230"/>
      <c r="N866" s="230"/>
      <c r="O866" s="230"/>
      <c r="P866" s="233"/>
      <c r="Q866" s="230"/>
      <c r="R866" s="208"/>
      <c r="S866" s="239"/>
      <c r="T866" s="239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30"/>
      <c r="F867" s="230"/>
      <c r="G867" s="230"/>
      <c r="H867" s="230"/>
      <c r="I867" s="230"/>
      <c r="J867" s="230"/>
      <c r="K867" s="230"/>
      <c r="L867" s="230"/>
      <c r="M867" s="230"/>
      <c r="N867" s="230"/>
      <c r="O867" s="230"/>
      <c r="P867" s="233"/>
      <c r="Q867" s="230"/>
      <c r="R867" s="208"/>
      <c r="S867" s="239"/>
      <c r="T867" s="239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30"/>
      <c r="F868" s="230"/>
      <c r="G868" s="230"/>
      <c r="H868" s="230"/>
      <c r="I868" s="230"/>
      <c r="J868" s="230"/>
      <c r="K868" s="230"/>
      <c r="L868" s="230"/>
      <c r="M868" s="230"/>
      <c r="N868" s="230"/>
      <c r="O868" s="230"/>
      <c r="P868" s="233"/>
      <c r="Q868" s="230"/>
      <c r="R868" s="208"/>
      <c r="S868" s="239"/>
      <c r="T868" s="239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30"/>
      <c r="F869" s="230"/>
      <c r="G869" s="230"/>
      <c r="H869" s="230"/>
      <c r="I869" s="230"/>
      <c r="J869" s="230"/>
      <c r="K869" s="230"/>
      <c r="L869" s="230"/>
      <c r="M869" s="230"/>
      <c r="N869" s="230"/>
      <c r="O869" s="230"/>
      <c r="P869" s="233"/>
      <c r="Q869" s="230"/>
      <c r="R869" s="208"/>
      <c r="S869" s="239"/>
      <c r="T869" s="239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30"/>
      <c r="F870" s="230"/>
      <c r="G870" s="230"/>
      <c r="H870" s="230"/>
      <c r="I870" s="230"/>
      <c r="J870" s="230"/>
      <c r="K870" s="230"/>
      <c r="L870" s="230"/>
      <c r="M870" s="230"/>
      <c r="N870" s="230"/>
      <c r="O870" s="230"/>
      <c r="P870" s="233"/>
      <c r="Q870" s="230"/>
      <c r="R870" s="208"/>
      <c r="S870" s="239"/>
      <c r="T870" s="239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30"/>
      <c r="F871" s="230"/>
      <c r="G871" s="230"/>
      <c r="H871" s="230"/>
      <c r="I871" s="230"/>
      <c r="J871" s="230"/>
      <c r="K871" s="230"/>
      <c r="L871" s="230"/>
      <c r="M871" s="230"/>
      <c r="N871" s="230"/>
      <c r="O871" s="230"/>
      <c r="P871" s="233"/>
      <c r="Q871" s="230"/>
      <c r="R871" s="208"/>
      <c r="S871" s="239"/>
      <c r="T871" s="239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30"/>
      <c r="F872" s="230"/>
      <c r="G872" s="230"/>
      <c r="H872" s="230"/>
      <c r="I872" s="230"/>
      <c r="J872" s="230"/>
      <c r="K872" s="230"/>
      <c r="L872" s="230"/>
      <c r="M872" s="230"/>
      <c r="N872" s="230"/>
      <c r="O872" s="230"/>
      <c r="P872" s="233"/>
      <c r="Q872" s="230"/>
      <c r="R872" s="208"/>
      <c r="S872" s="239"/>
      <c r="T872" s="239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30"/>
      <c r="F873" s="230"/>
      <c r="G873" s="230"/>
      <c r="H873" s="230"/>
      <c r="I873" s="230"/>
      <c r="J873" s="230"/>
      <c r="K873" s="230"/>
      <c r="L873" s="230"/>
      <c r="M873" s="230"/>
      <c r="N873" s="230"/>
      <c r="O873" s="230"/>
      <c r="P873" s="233"/>
      <c r="Q873" s="230"/>
      <c r="R873" s="208"/>
      <c r="S873" s="239"/>
      <c r="T873" s="239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30"/>
      <c r="F874" s="230"/>
      <c r="G874" s="230"/>
      <c r="H874" s="230"/>
      <c r="I874" s="230"/>
      <c r="J874" s="230"/>
      <c r="K874" s="230"/>
      <c r="L874" s="230"/>
      <c r="M874" s="230"/>
      <c r="N874" s="230"/>
      <c r="O874" s="230"/>
      <c r="P874" s="233"/>
      <c r="Q874" s="230"/>
      <c r="R874" s="208"/>
      <c r="S874" s="239"/>
      <c r="T874" s="239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30"/>
      <c r="F875" s="230"/>
      <c r="G875" s="230"/>
      <c r="H875" s="230"/>
      <c r="I875" s="230"/>
      <c r="J875" s="230"/>
      <c r="K875" s="230"/>
      <c r="L875" s="230"/>
      <c r="M875" s="230"/>
      <c r="N875" s="230"/>
      <c r="O875" s="230"/>
      <c r="P875" s="233"/>
      <c r="Q875" s="230"/>
      <c r="R875" s="208"/>
      <c r="S875" s="239"/>
      <c r="T875" s="239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30"/>
      <c r="F876" s="230"/>
      <c r="G876" s="230"/>
      <c r="H876" s="230"/>
      <c r="I876" s="230"/>
      <c r="J876" s="230"/>
      <c r="K876" s="230"/>
      <c r="L876" s="230"/>
      <c r="M876" s="230"/>
      <c r="N876" s="230"/>
      <c r="O876" s="230"/>
      <c r="P876" s="233"/>
      <c r="Q876" s="230"/>
      <c r="R876" s="208"/>
      <c r="S876" s="239"/>
      <c r="T876" s="239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30"/>
      <c r="F877" s="230"/>
      <c r="G877" s="230"/>
      <c r="H877" s="230"/>
      <c r="I877" s="230"/>
      <c r="J877" s="230"/>
      <c r="K877" s="230"/>
      <c r="L877" s="230"/>
      <c r="M877" s="230"/>
      <c r="N877" s="230"/>
      <c r="O877" s="230"/>
      <c r="P877" s="233"/>
      <c r="Q877" s="230"/>
      <c r="R877" s="208"/>
      <c r="S877" s="239"/>
      <c r="T877" s="239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30"/>
      <c r="F878" s="230"/>
      <c r="G878" s="230"/>
      <c r="H878" s="230"/>
      <c r="I878" s="230"/>
      <c r="J878" s="230"/>
      <c r="K878" s="230"/>
      <c r="L878" s="230"/>
      <c r="M878" s="230"/>
      <c r="N878" s="230"/>
      <c r="O878" s="230"/>
      <c r="P878" s="233"/>
      <c r="Q878" s="230"/>
      <c r="R878" s="208"/>
      <c r="S878" s="239"/>
      <c r="T878" s="239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30"/>
      <c r="F879" s="230"/>
      <c r="G879" s="230"/>
      <c r="H879" s="230"/>
      <c r="I879" s="230"/>
      <c r="J879" s="230"/>
      <c r="K879" s="230"/>
      <c r="L879" s="230"/>
      <c r="M879" s="230"/>
      <c r="N879" s="230"/>
      <c r="O879" s="230"/>
      <c r="P879" s="233"/>
      <c r="Q879" s="230"/>
      <c r="R879" s="208"/>
      <c r="S879" s="239"/>
      <c r="T879" s="239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30"/>
      <c r="F880" s="230"/>
      <c r="G880" s="230"/>
      <c r="H880" s="230"/>
      <c r="I880" s="230"/>
      <c r="J880" s="230"/>
      <c r="K880" s="230"/>
      <c r="L880" s="230"/>
      <c r="M880" s="230"/>
      <c r="N880" s="230"/>
      <c r="O880" s="230"/>
      <c r="P880" s="233"/>
      <c r="Q880" s="230"/>
      <c r="R880" s="208"/>
      <c r="S880" s="239"/>
      <c r="T880" s="239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30"/>
      <c r="F881" s="230"/>
      <c r="G881" s="230"/>
      <c r="H881" s="230"/>
      <c r="I881" s="230"/>
      <c r="J881" s="230"/>
      <c r="K881" s="230"/>
      <c r="L881" s="230"/>
      <c r="M881" s="230"/>
      <c r="N881" s="230"/>
      <c r="O881" s="230"/>
      <c r="P881" s="233"/>
      <c r="Q881" s="230"/>
      <c r="R881" s="208"/>
      <c r="S881" s="239"/>
      <c r="T881" s="239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30"/>
      <c r="F882" s="230"/>
      <c r="G882" s="230"/>
      <c r="H882" s="230"/>
      <c r="I882" s="230"/>
      <c r="J882" s="230"/>
      <c r="K882" s="230"/>
      <c r="L882" s="230"/>
      <c r="M882" s="230"/>
      <c r="N882" s="230"/>
      <c r="O882" s="230"/>
      <c r="P882" s="233"/>
      <c r="Q882" s="230"/>
      <c r="R882" s="208"/>
      <c r="S882" s="239"/>
      <c r="T882" s="239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30"/>
      <c r="F883" s="230"/>
      <c r="G883" s="230"/>
      <c r="H883" s="230"/>
      <c r="I883" s="230"/>
      <c r="J883" s="230"/>
      <c r="K883" s="230"/>
      <c r="L883" s="230"/>
      <c r="M883" s="230"/>
      <c r="N883" s="230"/>
      <c r="O883" s="230"/>
      <c r="P883" s="233"/>
      <c r="Q883" s="230"/>
      <c r="R883" s="208"/>
      <c r="S883" s="239"/>
      <c r="T883" s="239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30"/>
      <c r="F884" s="230"/>
      <c r="G884" s="230"/>
      <c r="H884" s="230"/>
      <c r="I884" s="230"/>
      <c r="J884" s="230"/>
      <c r="K884" s="230"/>
      <c r="L884" s="230"/>
      <c r="M884" s="230"/>
      <c r="N884" s="230"/>
      <c r="O884" s="230"/>
      <c r="P884" s="233"/>
      <c r="Q884" s="230"/>
      <c r="R884" s="208"/>
      <c r="S884" s="239"/>
      <c r="T884" s="239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30"/>
      <c r="F885" s="230"/>
      <c r="G885" s="230"/>
      <c r="H885" s="230"/>
      <c r="I885" s="230"/>
      <c r="J885" s="230"/>
      <c r="K885" s="230"/>
      <c r="L885" s="230"/>
      <c r="M885" s="230"/>
      <c r="N885" s="230"/>
      <c r="O885" s="230"/>
      <c r="P885" s="233"/>
      <c r="Q885" s="230"/>
      <c r="R885" s="208"/>
      <c r="S885" s="239"/>
      <c r="T885" s="239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30"/>
      <c r="F886" s="230"/>
      <c r="G886" s="230"/>
      <c r="H886" s="230"/>
      <c r="I886" s="230"/>
      <c r="J886" s="230"/>
      <c r="K886" s="230"/>
      <c r="L886" s="230"/>
      <c r="M886" s="230"/>
      <c r="N886" s="230"/>
      <c r="O886" s="230"/>
      <c r="P886" s="233"/>
      <c r="Q886" s="230"/>
      <c r="R886" s="208"/>
      <c r="S886" s="239"/>
      <c r="T886" s="239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30"/>
      <c r="F887" s="230"/>
      <c r="G887" s="230"/>
      <c r="H887" s="230"/>
      <c r="I887" s="230"/>
      <c r="J887" s="230"/>
      <c r="K887" s="230"/>
      <c r="L887" s="230"/>
      <c r="M887" s="230"/>
      <c r="N887" s="230"/>
      <c r="O887" s="230"/>
      <c r="P887" s="233"/>
      <c r="Q887" s="230"/>
      <c r="R887" s="208"/>
      <c r="S887" s="239"/>
      <c r="T887" s="239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30"/>
      <c r="F888" s="230"/>
      <c r="G888" s="230"/>
      <c r="H888" s="230"/>
      <c r="I888" s="230"/>
      <c r="J888" s="230"/>
      <c r="K888" s="230"/>
      <c r="L888" s="230"/>
      <c r="M888" s="230"/>
      <c r="N888" s="230"/>
      <c r="O888" s="230"/>
      <c r="P888" s="233"/>
      <c r="Q888" s="230"/>
      <c r="R888" s="208"/>
      <c r="S888" s="239"/>
      <c r="T888" s="239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30"/>
      <c r="F889" s="230"/>
      <c r="G889" s="230"/>
      <c r="H889" s="230"/>
      <c r="I889" s="230"/>
      <c r="J889" s="230"/>
      <c r="K889" s="230"/>
      <c r="L889" s="230"/>
      <c r="M889" s="230"/>
      <c r="N889" s="230"/>
      <c r="O889" s="230"/>
      <c r="P889" s="233"/>
      <c r="Q889" s="230"/>
      <c r="R889" s="208"/>
      <c r="S889" s="239"/>
      <c r="T889" s="239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30"/>
      <c r="F890" s="230"/>
      <c r="G890" s="230"/>
      <c r="H890" s="230"/>
      <c r="I890" s="230"/>
      <c r="J890" s="230"/>
      <c r="K890" s="230"/>
      <c r="L890" s="230"/>
      <c r="M890" s="230"/>
      <c r="N890" s="230"/>
      <c r="O890" s="230"/>
      <c r="P890" s="233"/>
      <c r="Q890" s="230"/>
      <c r="R890" s="208"/>
      <c r="S890" s="239"/>
      <c r="T890" s="239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30"/>
      <c r="F891" s="230"/>
      <c r="G891" s="230"/>
      <c r="H891" s="230"/>
      <c r="I891" s="230"/>
      <c r="J891" s="230"/>
      <c r="K891" s="230"/>
      <c r="L891" s="230"/>
      <c r="M891" s="230"/>
      <c r="N891" s="230"/>
      <c r="O891" s="230"/>
      <c r="P891" s="233"/>
      <c r="Q891" s="230"/>
      <c r="R891" s="208"/>
      <c r="S891" s="239"/>
      <c r="T891" s="239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30"/>
      <c r="F892" s="230"/>
      <c r="G892" s="230"/>
      <c r="H892" s="230"/>
      <c r="I892" s="230"/>
      <c r="J892" s="230"/>
      <c r="K892" s="230"/>
      <c r="L892" s="230"/>
      <c r="M892" s="230"/>
      <c r="N892" s="230"/>
      <c r="O892" s="230"/>
      <c r="P892" s="233"/>
      <c r="Q892" s="230"/>
      <c r="R892" s="208"/>
      <c r="S892" s="239"/>
      <c r="T892" s="239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30"/>
      <c r="F893" s="230"/>
      <c r="G893" s="230"/>
      <c r="H893" s="230"/>
      <c r="I893" s="230"/>
      <c r="J893" s="230"/>
      <c r="K893" s="230"/>
      <c r="L893" s="230"/>
      <c r="M893" s="230"/>
      <c r="N893" s="230"/>
      <c r="O893" s="230"/>
      <c r="P893" s="233"/>
      <c r="Q893" s="230"/>
      <c r="R893" s="208"/>
      <c r="S893" s="239"/>
      <c r="T893" s="239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30"/>
      <c r="F894" s="230"/>
      <c r="G894" s="230"/>
      <c r="H894" s="230"/>
      <c r="I894" s="230"/>
      <c r="J894" s="230"/>
      <c r="K894" s="230"/>
      <c r="L894" s="230"/>
      <c r="M894" s="230"/>
      <c r="N894" s="230"/>
      <c r="O894" s="230"/>
      <c r="P894" s="233"/>
      <c r="Q894" s="230"/>
      <c r="R894" s="208"/>
      <c r="S894" s="239"/>
      <c r="T894" s="239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30"/>
      <c r="F895" s="230"/>
      <c r="G895" s="230"/>
      <c r="H895" s="230"/>
      <c r="I895" s="230"/>
      <c r="J895" s="230"/>
      <c r="K895" s="230"/>
      <c r="L895" s="230"/>
      <c r="M895" s="230"/>
      <c r="N895" s="230"/>
      <c r="O895" s="230"/>
      <c r="P895" s="233"/>
      <c r="Q895" s="230"/>
      <c r="R895" s="208"/>
      <c r="S895" s="239"/>
      <c r="T895" s="239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30"/>
      <c r="F896" s="230"/>
      <c r="G896" s="230"/>
      <c r="H896" s="230"/>
      <c r="I896" s="230"/>
      <c r="J896" s="230"/>
      <c r="K896" s="230"/>
      <c r="L896" s="230"/>
      <c r="M896" s="230"/>
      <c r="N896" s="230"/>
      <c r="O896" s="230"/>
      <c r="P896" s="233"/>
      <c r="Q896" s="230"/>
      <c r="R896" s="208"/>
      <c r="S896" s="239"/>
      <c r="T896" s="239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30"/>
      <c r="F897" s="230"/>
      <c r="G897" s="230"/>
      <c r="H897" s="230"/>
      <c r="I897" s="230"/>
      <c r="J897" s="230"/>
      <c r="K897" s="230"/>
      <c r="L897" s="230"/>
      <c r="M897" s="230"/>
      <c r="N897" s="230"/>
      <c r="O897" s="230"/>
      <c r="P897" s="233"/>
      <c r="Q897" s="230"/>
      <c r="R897" s="208"/>
      <c r="S897" s="239"/>
      <c r="T897" s="239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30"/>
      <c r="F898" s="230"/>
      <c r="G898" s="230"/>
      <c r="H898" s="230"/>
      <c r="I898" s="230"/>
      <c r="J898" s="230"/>
      <c r="K898" s="230"/>
      <c r="L898" s="230"/>
      <c r="M898" s="230"/>
      <c r="N898" s="230"/>
      <c r="O898" s="230"/>
      <c r="P898" s="233"/>
      <c r="Q898" s="230"/>
      <c r="R898" s="208"/>
      <c r="S898" s="239"/>
      <c r="T898" s="239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30"/>
      <c r="F899" s="230"/>
      <c r="G899" s="230"/>
      <c r="H899" s="230"/>
      <c r="I899" s="230"/>
      <c r="J899" s="230"/>
      <c r="K899" s="230"/>
      <c r="L899" s="230"/>
      <c r="M899" s="230"/>
      <c r="N899" s="230"/>
      <c r="O899" s="230"/>
      <c r="P899" s="233"/>
      <c r="Q899" s="230"/>
      <c r="R899" s="208"/>
      <c r="S899" s="239"/>
      <c r="T899" s="239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30"/>
      <c r="F900" s="230"/>
      <c r="G900" s="230"/>
      <c r="H900" s="230"/>
      <c r="I900" s="230"/>
      <c r="J900" s="230"/>
      <c r="K900" s="230"/>
      <c r="L900" s="230"/>
      <c r="M900" s="230"/>
      <c r="N900" s="230"/>
      <c r="O900" s="230"/>
      <c r="P900" s="233"/>
      <c r="Q900" s="230"/>
      <c r="R900" s="208"/>
      <c r="S900" s="239"/>
      <c r="T900" s="239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30"/>
      <c r="F901" s="230"/>
      <c r="G901" s="230"/>
      <c r="H901" s="230"/>
      <c r="I901" s="230"/>
      <c r="J901" s="230"/>
      <c r="K901" s="230"/>
      <c r="L901" s="230"/>
      <c r="M901" s="230"/>
      <c r="N901" s="230"/>
      <c r="O901" s="230"/>
      <c r="P901" s="233"/>
      <c r="Q901" s="230"/>
      <c r="R901" s="208"/>
      <c r="S901" s="239"/>
      <c r="T901" s="239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30"/>
      <c r="F902" s="230"/>
      <c r="G902" s="230"/>
      <c r="H902" s="230"/>
      <c r="I902" s="230"/>
      <c r="J902" s="230"/>
      <c r="K902" s="230"/>
      <c r="L902" s="230"/>
      <c r="M902" s="230"/>
      <c r="N902" s="230"/>
      <c r="O902" s="230"/>
      <c r="P902" s="233"/>
      <c r="Q902" s="230"/>
      <c r="R902" s="208"/>
      <c r="S902" s="239"/>
      <c r="T902" s="239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30"/>
      <c r="F903" s="230"/>
      <c r="G903" s="230"/>
      <c r="H903" s="230"/>
      <c r="I903" s="230"/>
      <c r="J903" s="230"/>
      <c r="K903" s="230"/>
      <c r="L903" s="230"/>
      <c r="M903" s="230"/>
      <c r="N903" s="230"/>
      <c r="O903" s="230"/>
      <c r="P903" s="233"/>
      <c r="Q903" s="230"/>
      <c r="R903" s="208"/>
      <c r="S903" s="239"/>
      <c r="T903" s="239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30"/>
      <c r="F904" s="230"/>
      <c r="G904" s="230"/>
      <c r="H904" s="230"/>
      <c r="I904" s="230"/>
      <c r="J904" s="230"/>
      <c r="K904" s="230"/>
      <c r="L904" s="230"/>
      <c r="M904" s="230"/>
      <c r="N904" s="230"/>
      <c r="O904" s="230"/>
      <c r="P904" s="233"/>
      <c r="Q904" s="230"/>
      <c r="R904" s="208"/>
      <c r="S904" s="239"/>
      <c r="T904" s="239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30"/>
      <c r="F905" s="230"/>
      <c r="G905" s="230"/>
      <c r="H905" s="230"/>
      <c r="I905" s="230"/>
      <c r="J905" s="230"/>
      <c r="K905" s="230"/>
      <c r="L905" s="230"/>
      <c r="M905" s="230"/>
      <c r="N905" s="230"/>
      <c r="O905" s="230"/>
      <c r="P905" s="233"/>
      <c r="Q905" s="230"/>
      <c r="R905" s="208"/>
      <c r="S905" s="239"/>
      <c r="T905" s="239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30"/>
      <c r="F906" s="230"/>
      <c r="G906" s="230"/>
      <c r="H906" s="230"/>
      <c r="I906" s="230"/>
      <c r="J906" s="230"/>
      <c r="K906" s="230"/>
      <c r="L906" s="230"/>
      <c r="M906" s="230"/>
      <c r="N906" s="230"/>
      <c r="O906" s="230"/>
      <c r="P906" s="233"/>
      <c r="Q906" s="230"/>
      <c r="R906" s="208"/>
      <c r="S906" s="239"/>
      <c r="T906" s="239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30"/>
      <c r="F907" s="230"/>
      <c r="G907" s="230"/>
      <c r="H907" s="230"/>
      <c r="I907" s="230"/>
      <c r="J907" s="230"/>
      <c r="K907" s="230"/>
      <c r="L907" s="230"/>
      <c r="M907" s="230"/>
      <c r="N907" s="230"/>
      <c r="O907" s="230"/>
      <c r="P907" s="233"/>
      <c r="Q907" s="230"/>
      <c r="R907" s="208"/>
      <c r="S907" s="239"/>
      <c r="T907" s="239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30"/>
      <c r="F908" s="230"/>
      <c r="G908" s="230"/>
      <c r="H908" s="230"/>
      <c r="I908" s="230"/>
      <c r="J908" s="230"/>
      <c r="K908" s="230"/>
      <c r="L908" s="230"/>
      <c r="M908" s="230"/>
      <c r="N908" s="230"/>
      <c r="O908" s="230"/>
      <c r="P908" s="233"/>
      <c r="Q908" s="230"/>
      <c r="R908" s="208"/>
      <c r="S908" s="239"/>
      <c r="T908" s="239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30"/>
      <c r="F909" s="230"/>
      <c r="G909" s="230"/>
      <c r="H909" s="230"/>
      <c r="I909" s="230"/>
      <c r="J909" s="230"/>
      <c r="K909" s="230"/>
      <c r="L909" s="230"/>
      <c r="M909" s="230"/>
      <c r="N909" s="230"/>
      <c r="O909" s="230"/>
      <c r="P909" s="233"/>
      <c r="Q909" s="230"/>
      <c r="R909" s="208"/>
      <c r="S909" s="239"/>
      <c r="T909" s="239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30"/>
      <c r="F910" s="230"/>
      <c r="G910" s="230"/>
      <c r="H910" s="230"/>
      <c r="I910" s="230"/>
      <c r="J910" s="230"/>
      <c r="K910" s="230"/>
      <c r="L910" s="230"/>
      <c r="M910" s="230"/>
      <c r="N910" s="230"/>
      <c r="O910" s="230"/>
      <c r="P910" s="233"/>
      <c r="Q910" s="230"/>
      <c r="R910" s="208"/>
      <c r="S910" s="239"/>
      <c r="T910" s="239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30"/>
      <c r="F911" s="230"/>
      <c r="G911" s="230"/>
      <c r="H911" s="230"/>
      <c r="I911" s="230"/>
      <c r="J911" s="230"/>
      <c r="K911" s="230"/>
      <c r="L911" s="230"/>
      <c r="M911" s="230"/>
      <c r="N911" s="230"/>
      <c r="O911" s="230"/>
      <c r="P911" s="233"/>
      <c r="Q911" s="230"/>
      <c r="R911" s="208"/>
      <c r="S911" s="239"/>
      <c r="T911" s="239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30"/>
      <c r="F912" s="230"/>
      <c r="G912" s="230"/>
      <c r="H912" s="230"/>
      <c r="I912" s="230"/>
      <c r="J912" s="230"/>
      <c r="K912" s="230"/>
      <c r="L912" s="230"/>
      <c r="M912" s="230"/>
      <c r="N912" s="230"/>
      <c r="O912" s="230"/>
      <c r="P912" s="233"/>
      <c r="Q912" s="230"/>
      <c r="R912" s="208"/>
      <c r="S912" s="239"/>
      <c r="T912" s="239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30"/>
      <c r="F913" s="230"/>
      <c r="G913" s="230"/>
      <c r="H913" s="230"/>
      <c r="I913" s="230"/>
      <c r="J913" s="230"/>
      <c r="K913" s="230"/>
      <c r="L913" s="230"/>
      <c r="M913" s="230"/>
      <c r="N913" s="230"/>
      <c r="O913" s="230"/>
      <c r="P913" s="233"/>
      <c r="Q913" s="230"/>
      <c r="R913" s="208"/>
      <c r="S913" s="239"/>
      <c r="T913" s="239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30"/>
      <c r="F914" s="230"/>
      <c r="G914" s="230"/>
      <c r="H914" s="230"/>
      <c r="I914" s="230"/>
      <c r="J914" s="230"/>
      <c r="K914" s="230"/>
      <c r="L914" s="230"/>
      <c r="M914" s="230"/>
      <c r="N914" s="230"/>
      <c r="O914" s="230"/>
      <c r="P914" s="233"/>
      <c r="Q914" s="230"/>
      <c r="R914" s="208"/>
      <c r="S914" s="239"/>
      <c r="T914" s="239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30"/>
      <c r="F915" s="230"/>
      <c r="G915" s="230"/>
      <c r="H915" s="230"/>
      <c r="I915" s="230"/>
      <c r="J915" s="230"/>
      <c r="K915" s="230"/>
      <c r="L915" s="230"/>
      <c r="M915" s="230"/>
      <c r="N915" s="230"/>
      <c r="O915" s="230"/>
      <c r="P915" s="233"/>
      <c r="Q915" s="230"/>
      <c r="R915" s="208"/>
      <c r="S915" s="239"/>
      <c r="T915" s="239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30"/>
      <c r="F916" s="230"/>
      <c r="G916" s="230"/>
      <c r="H916" s="230"/>
      <c r="I916" s="230"/>
      <c r="J916" s="230"/>
      <c r="K916" s="230"/>
      <c r="L916" s="230"/>
      <c r="M916" s="230"/>
      <c r="N916" s="230"/>
      <c r="O916" s="230"/>
      <c r="P916" s="233"/>
      <c r="Q916" s="230"/>
      <c r="R916" s="208"/>
      <c r="S916" s="239"/>
      <c r="T916" s="239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30"/>
      <c r="F917" s="230"/>
      <c r="G917" s="230"/>
      <c r="H917" s="230"/>
      <c r="I917" s="230"/>
      <c r="J917" s="230"/>
      <c r="K917" s="230"/>
      <c r="L917" s="230"/>
      <c r="M917" s="230"/>
      <c r="N917" s="230"/>
      <c r="O917" s="230"/>
      <c r="P917" s="233"/>
      <c r="Q917" s="230"/>
      <c r="R917" s="208"/>
      <c r="S917" s="239"/>
      <c r="T917" s="239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30"/>
      <c r="F918" s="230"/>
      <c r="G918" s="230"/>
      <c r="H918" s="230"/>
      <c r="I918" s="230"/>
      <c r="J918" s="230"/>
      <c r="K918" s="230"/>
      <c r="L918" s="230"/>
      <c r="M918" s="230"/>
      <c r="N918" s="230"/>
      <c r="O918" s="230"/>
      <c r="P918" s="233"/>
      <c r="Q918" s="230"/>
      <c r="R918" s="208"/>
      <c r="S918" s="239"/>
      <c r="T918" s="239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30"/>
      <c r="F919" s="230"/>
      <c r="G919" s="230"/>
      <c r="H919" s="230"/>
      <c r="I919" s="230"/>
      <c r="J919" s="230"/>
      <c r="K919" s="230"/>
      <c r="L919" s="230"/>
      <c r="M919" s="230"/>
      <c r="N919" s="230"/>
      <c r="O919" s="230"/>
      <c r="P919" s="233"/>
      <c r="Q919" s="230"/>
      <c r="R919" s="208"/>
      <c r="S919" s="239"/>
      <c r="T919" s="239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30"/>
      <c r="F920" s="230"/>
      <c r="G920" s="230"/>
      <c r="H920" s="230"/>
      <c r="I920" s="230"/>
      <c r="J920" s="230"/>
      <c r="K920" s="230"/>
      <c r="L920" s="230"/>
      <c r="M920" s="230"/>
      <c r="N920" s="230"/>
      <c r="O920" s="230"/>
      <c r="P920" s="233"/>
      <c r="Q920" s="230"/>
      <c r="R920" s="208"/>
      <c r="S920" s="239"/>
      <c r="T920" s="239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30"/>
      <c r="F921" s="230"/>
      <c r="G921" s="230"/>
      <c r="H921" s="230"/>
      <c r="I921" s="230"/>
      <c r="J921" s="230"/>
      <c r="K921" s="230"/>
      <c r="L921" s="230"/>
      <c r="M921" s="230"/>
      <c r="N921" s="230"/>
      <c r="O921" s="230"/>
      <c r="P921" s="233"/>
      <c r="Q921" s="230"/>
      <c r="R921" s="208"/>
      <c r="S921" s="239"/>
      <c r="T921" s="239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30"/>
      <c r="F922" s="230"/>
      <c r="G922" s="230"/>
      <c r="H922" s="230"/>
      <c r="I922" s="230"/>
      <c r="J922" s="230"/>
      <c r="K922" s="230"/>
      <c r="L922" s="230"/>
      <c r="M922" s="230"/>
      <c r="N922" s="230"/>
      <c r="O922" s="230"/>
      <c r="P922" s="233"/>
      <c r="Q922" s="230"/>
      <c r="R922" s="208"/>
      <c r="S922" s="239"/>
      <c r="T922" s="239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30"/>
      <c r="F923" s="230"/>
      <c r="G923" s="230"/>
      <c r="H923" s="230"/>
      <c r="I923" s="230"/>
      <c r="J923" s="230"/>
      <c r="K923" s="230"/>
      <c r="L923" s="230"/>
      <c r="M923" s="230"/>
      <c r="N923" s="230"/>
      <c r="O923" s="230"/>
      <c r="P923" s="233"/>
      <c r="Q923" s="230"/>
      <c r="R923" s="208"/>
      <c r="S923" s="239"/>
      <c r="T923" s="239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30"/>
      <c r="F924" s="230"/>
      <c r="G924" s="230"/>
      <c r="H924" s="230"/>
      <c r="I924" s="230"/>
      <c r="J924" s="230"/>
      <c r="K924" s="230"/>
      <c r="L924" s="230"/>
      <c r="M924" s="230"/>
      <c r="N924" s="230"/>
      <c r="O924" s="230"/>
      <c r="P924" s="233"/>
      <c r="Q924" s="230"/>
      <c r="R924" s="208"/>
      <c r="S924" s="239"/>
      <c r="T924" s="239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30"/>
      <c r="F925" s="230"/>
      <c r="G925" s="230"/>
      <c r="H925" s="230"/>
      <c r="I925" s="230"/>
      <c r="J925" s="230"/>
      <c r="K925" s="230"/>
      <c r="L925" s="230"/>
      <c r="M925" s="230"/>
      <c r="N925" s="230"/>
      <c r="O925" s="230"/>
      <c r="P925" s="233"/>
      <c r="Q925" s="230"/>
      <c r="R925" s="208"/>
      <c r="S925" s="239"/>
      <c r="T925" s="239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30"/>
      <c r="F926" s="230"/>
      <c r="G926" s="230"/>
      <c r="H926" s="230"/>
      <c r="I926" s="230"/>
      <c r="J926" s="230"/>
      <c r="K926" s="230"/>
      <c r="L926" s="230"/>
      <c r="M926" s="230"/>
      <c r="N926" s="230"/>
      <c r="O926" s="230"/>
      <c r="P926" s="233"/>
      <c r="Q926" s="230"/>
      <c r="R926" s="208"/>
      <c r="S926" s="239"/>
      <c r="T926" s="239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30"/>
      <c r="F927" s="230"/>
      <c r="G927" s="230"/>
      <c r="H927" s="230"/>
      <c r="I927" s="230"/>
      <c r="J927" s="230"/>
      <c r="K927" s="230"/>
      <c r="L927" s="230"/>
      <c r="M927" s="230"/>
      <c r="N927" s="230"/>
      <c r="O927" s="230"/>
      <c r="P927" s="233"/>
      <c r="Q927" s="230"/>
      <c r="R927" s="208"/>
      <c r="S927" s="239"/>
      <c r="T927" s="239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30"/>
      <c r="F928" s="230"/>
      <c r="G928" s="230"/>
      <c r="H928" s="230"/>
      <c r="I928" s="230"/>
      <c r="J928" s="230"/>
      <c r="K928" s="230"/>
      <c r="L928" s="230"/>
      <c r="M928" s="230"/>
      <c r="N928" s="230"/>
      <c r="O928" s="230"/>
      <c r="P928" s="233"/>
      <c r="Q928" s="230"/>
      <c r="R928" s="208"/>
      <c r="S928" s="239"/>
      <c r="T928" s="239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30"/>
      <c r="F929" s="230"/>
      <c r="G929" s="230"/>
      <c r="H929" s="230"/>
      <c r="I929" s="230"/>
      <c r="J929" s="230"/>
      <c r="K929" s="230"/>
      <c r="L929" s="230"/>
      <c r="M929" s="230"/>
      <c r="N929" s="230"/>
      <c r="O929" s="230"/>
      <c r="P929" s="233"/>
      <c r="Q929" s="230"/>
      <c r="R929" s="208"/>
      <c r="S929" s="239"/>
      <c r="T929" s="239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30"/>
      <c r="F930" s="230"/>
      <c r="G930" s="230"/>
      <c r="H930" s="230"/>
      <c r="I930" s="230"/>
      <c r="J930" s="230"/>
      <c r="K930" s="230"/>
      <c r="L930" s="230"/>
      <c r="M930" s="230"/>
      <c r="N930" s="230"/>
      <c r="O930" s="230"/>
      <c r="P930" s="233"/>
      <c r="Q930" s="230"/>
      <c r="R930" s="208"/>
      <c r="S930" s="239"/>
      <c r="T930" s="239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30"/>
      <c r="F931" s="230"/>
      <c r="G931" s="230"/>
      <c r="H931" s="230"/>
      <c r="I931" s="230"/>
      <c r="J931" s="230"/>
      <c r="K931" s="230"/>
      <c r="L931" s="230"/>
      <c r="M931" s="230"/>
      <c r="N931" s="230"/>
      <c r="O931" s="230"/>
      <c r="P931" s="233"/>
      <c r="Q931" s="230"/>
      <c r="R931" s="208"/>
      <c r="S931" s="239"/>
      <c r="T931" s="239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30"/>
      <c r="F932" s="230"/>
      <c r="G932" s="230"/>
      <c r="H932" s="230"/>
      <c r="I932" s="230"/>
      <c r="J932" s="230"/>
      <c r="K932" s="230"/>
      <c r="L932" s="230"/>
      <c r="M932" s="230"/>
      <c r="N932" s="230"/>
      <c r="O932" s="230"/>
      <c r="P932" s="233"/>
      <c r="Q932" s="230"/>
      <c r="R932" s="208"/>
      <c r="S932" s="239"/>
      <c r="T932" s="239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30"/>
      <c r="F933" s="230"/>
      <c r="G933" s="230"/>
      <c r="H933" s="230"/>
      <c r="I933" s="230"/>
      <c r="J933" s="230"/>
      <c r="K933" s="230"/>
      <c r="L933" s="230"/>
      <c r="M933" s="230"/>
      <c r="N933" s="230"/>
      <c r="O933" s="230"/>
      <c r="P933" s="233"/>
      <c r="Q933" s="230"/>
      <c r="R933" s="208"/>
      <c r="S933" s="239"/>
      <c r="T933" s="239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30"/>
      <c r="F934" s="230"/>
      <c r="G934" s="230"/>
      <c r="H934" s="230"/>
      <c r="I934" s="230"/>
      <c r="J934" s="230"/>
      <c r="K934" s="230"/>
      <c r="L934" s="230"/>
      <c r="M934" s="230"/>
      <c r="N934" s="230"/>
      <c r="O934" s="230"/>
      <c r="P934" s="233"/>
      <c r="Q934" s="230"/>
      <c r="R934" s="208"/>
      <c r="S934" s="239"/>
      <c r="T934" s="239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30"/>
      <c r="F935" s="230"/>
      <c r="G935" s="230"/>
      <c r="H935" s="230"/>
      <c r="I935" s="230"/>
      <c r="J935" s="230"/>
      <c r="K935" s="230"/>
      <c r="L935" s="230"/>
      <c r="M935" s="230"/>
      <c r="N935" s="230"/>
      <c r="O935" s="230"/>
      <c r="P935" s="233"/>
      <c r="Q935" s="230"/>
      <c r="R935" s="208"/>
      <c r="S935" s="239"/>
      <c r="T935" s="239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30"/>
      <c r="F936" s="230"/>
      <c r="G936" s="230"/>
      <c r="H936" s="230"/>
      <c r="I936" s="230"/>
      <c r="J936" s="230"/>
      <c r="K936" s="230"/>
      <c r="L936" s="230"/>
      <c r="M936" s="230"/>
      <c r="N936" s="230"/>
      <c r="O936" s="230"/>
      <c r="P936" s="233"/>
      <c r="Q936" s="230"/>
      <c r="R936" s="208"/>
      <c r="S936" s="239"/>
      <c r="T936" s="239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30"/>
      <c r="F937" s="230"/>
      <c r="G937" s="230"/>
      <c r="H937" s="230"/>
      <c r="I937" s="230"/>
      <c r="J937" s="230"/>
      <c r="K937" s="230"/>
      <c r="L937" s="230"/>
      <c r="M937" s="230"/>
      <c r="N937" s="230"/>
      <c r="O937" s="230"/>
      <c r="P937" s="233"/>
      <c r="Q937" s="230"/>
      <c r="R937" s="208"/>
      <c r="S937" s="239"/>
      <c r="T937" s="239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30"/>
      <c r="F938" s="230"/>
      <c r="G938" s="230"/>
      <c r="H938" s="230"/>
      <c r="I938" s="230"/>
      <c r="J938" s="230"/>
      <c r="K938" s="230"/>
      <c r="L938" s="230"/>
      <c r="M938" s="230"/>
      <c r="N938" s="230"/>
      <c r="O938" s="230"/>
      <c r="P938" s="233"/>
      <c r="Q938" s="230"/>
      <c r="R938" s="208"/>
      <c r="S938" s="239"/>
      <c r="T938" s="239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30"/>
      <c r="F939" s="230"/>
      <c r="G939" s="230"/>
      <c r="H939" s="230"/>
      <c r="I939" s="230"/>
      <c r="J939" s="230"/>
      <c r="K939" s="230"/>
      <c r="L939" s="230"/>
      <c r="M939" s="230"/>
      <c r="N939" s="230"/>
      <c r="O939" s="230"/>
      <c r="P939" s="233"/>
      <c r="Q939" s="230"/>
      <c r="R939" s="208"/>
      <c r="S939" s="239"/>
      <c r="T939" s="239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30"/>
      <c r="F940" s="230"/>
      <c r="G940" s="230"/>
      <c r="H940" s="230"/>
      <c r="I940" s="230"/>
      <c r="J940" s="230"/>
      <c r="K940" s="230"/>
      <c r="L940" s="230"/>
      <c r="M940" s="230"/>
      <c r="N940" s="230"/>
      <c r="O940" s="230"/>
      <c r="P940" s="233"/>
      <c r="Q940" s="230"/>
      <c r="R940" s="208"/>
      <c r="S940" s="239"/>
      <c r="T940" s="239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30"/>
      <c r="F941" s="230"/>
      <c r="G941" s="230"/>
      <c r="H941" s="230"/>
      <c r="I941" s="230"/>
      <c r="J941" s="230"/>
      <c r="K941" s="230"/>
      <c r="L941" s="230"/>
      <c r="M941" s="230"/>
      <c r="N941" s="230"/>
      <c r="O941" s="230"/>
      <c r="P941" s="233"/>
      <c r="Q941" s="230"/>
      <c r="R941" s="208"/>
      <c r="S941" s="239"/>
      <c r="T941" s="239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30"/>
      <c r="F942" s="230"/>
      <c r="G942" s="230"/>
      <c r="H942" s="230"/>
      <c r="I942" s="230"/>
      <c r="J942" s="230"/>
      <c r="K942" s="230"/>
      <c r="L942" s="230"/>
      <c r="M942" s="230"/>
      <c r="N942" s="230"/>
      <c r="O942" s="230"/>
      <c r="P942" s="233"/>
      <c r="Q942" s="230"/>
      <c r="R942" s="208"/>
      <c r="S942" s="239"/>
      <c r="T942" s="239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30"/>
      <c r="F943" s="230"/>
      <c r="G943" s="230"/>
      <c r="H943" s="230"/>
      <c r="I943" s="230"/>
      <c r="J943" s="230"/>
      <c r="K943" s="230"/>
      <c r="L943" s="230"/>
      <c r="M943" s="230"/>
      <c r="N943" s="230"/>
      <c r="O943" s="230"/>
      <c r="P943" s="233"/>
      <c r="Q943" s="230"/>
      <c r="R943" s="208"/>
      <c r="S943" s="239"/>
      <c r="T943" s="239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30"/>
      <c r="F944" s="230"/>
      <c r="G944" s="230"/>
      <c r="H944" s="230"/>
      <c r="I944" s="230"/>
      <c r="J944" s="230"/>
      <c r="K944" s="230"/>
      <c r="L944" s="230"/>
      <c r="M944" s="230"/>
      <c r="N944" s="230"/>
      <c r="O944" s="230"/>
      <c r="P944" s="233"/>
      <c r="Q944" s="230"/>
      <c r="R944" s="208"/>
      <c r="S944" s="239"/>
      <c r="T944" s="239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30"/>
      <c r="F945" s="230"/>
      <c r="G945" s="230"/>
      <c r="H945" s="230"/>
      <c r="I945" s="230"/>
      <c r="J945" s="230"/>
      <c r="K945" s="230"/>
      <c r="L945" s="230"/>
      <c r="M945" s="230"/>
      <c r="N945" s="230"/>
      <c r="O945" s="230"/>
      <c r="P945" s="233"/>
      <c r="Q945" s="230"/>
      <c r="R945" s="208"/>
      <c r="S945" s="239"/>
      <c r="T945" s="239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30"/>
      <c r="F946" s="230"/>
      <c r="G946" s="230"/>
      <c r="H946" s="230"/>
      <c r="I946" s="230"/>
      <c r="J946" s="230"/>
      <c r="K946" s="230"/>
      <c r="L946" s="230"/>
      <c r="M946" s="230"/>
      <c r="N946" s="230"/>
      <c r="O946" s="230"/>
      <c r="P946" s="233"/>
      <c r="Q946" s="230"/>
      <c r="R946" s="208"/>
      <c r="S946" s="239"/>
      <c r="T946" s="239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30"/>
      <c r="F947" s="230"/>
      <c r="G947" s="230"/>
      <c r="H947" s="230"/>
      <c r="I947" s="230"/>
      <c r="J947" s="230"/>
      <c r="K947" s="230"/>
      <c r="L947" s="230"/>
      <c r="M947" s="230"/>
      <c r="N947" s="230"/>
      <c r="O947" s="230"/>
      <c r="P947" s="233"/>
      <c r="Q947" s="230"/>
      <c r="R947" s="208"/>
      <c r="S947" s="239"/>
      <c r="T947" s="239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30"/>
      <c r="F948" s="230"/>
      <c r="G948" s="230"/>
      <c r="H948" s="230"/>
      <c r="I948" s="230"/>
      <c r="J948" s="230"/>
      <c r="K948" s="230"/>
      <c r="L948" s="230"/>
      <c r="M948" s="230"/>
      <c r="N948" s="230"/>
      <c r="O948" s="230"/>
      <c r="P948" s="233"/>
      <c r="Q948" s="230"/>
      <c r="R948" s="208"/>
      <c r="S948" s="239"/>
      <c r="T948" s="239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30"/>
      <c r="F949" s="230"/>
      <c r="G949" s="230"/>
      <c r="H949" s="230"/>
      <c r="I949" s="230"/>
      <c r="J949" s="230"/>
      <c r="K949" s="230"/>
      <c r="L949" s="230"/>
      <c r="M949" s="230"/>
      <c r="N949" s="230"/>
      <c r="O949" s="230"/>
      <c r="P949" s="233"/>
      <c r="Q949" s="230"/>
      <c r="R949" s="208"/>
      <c r="S949" s="239"/>
      <c r="T949" s="239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30"/>
      <c r="F950" s="230"/>
      <c r="G950" s="230"/>
      <c r="H950" s="230"/>
      <c r="I950" s="230"/>
      <c r="J950" s="230"/>
      <c r="K950" s="230"/>
      <c r="L950" s="230"/>
      <c r="M950" s="230"/>
      <c r="N950" s="230"/>
      <c r="O950" s="230"/>
      <c r="P950" s="233"/>
      <c r="Q950" s="230"/>
      <c r="R950" s="208"/>
      <c r="S950" s="239"/>
      <c r="T950" s="239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30"/>
      <c r="F951" s="230"/>
      <c r="G951" s="230"/>
      <c r="H951" s="230"/>
      <c r="I951" s="230"/>
      <c r="J951" s="230"/>
      <c r="K951" s="230"/>
      <c r="L951" s="230"/>
      <c r="M951" s="230"/>
      <c r="N951" s="230"/>
      <c r="O951" s="230"/>
      <c r="P951" s="233"/>
      <c r="Q951" s="230"/>
      <c r="R951" s="208"/>
      <c r="S951" s="239"/>
      <c r="T951" s="239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30"/>
      <c r="F952" s="230"/>
      <c r="G952" s="230"/>
      <c r="H952" s="230"/>
      <c r="I952" s="230"/>
      <c r="J952" s="230"/>
      <c r="K952" s="230"/>
      <c r="L952" s="230"/>
      <c r="M952" s="230"/>
      <c r="N952" s="230"/>
      <c r="O952" s="230"/>
      <c r="P952" s="233"/>
      <c r="Q952" s="230"/>
      <c r="R952" s="208"/>
      <c r="S952" s="239"/>
      <c r="T952" s="239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30"/>
      <c r="F953" s="230"/>
      <c r="G953" s="230"/>
      <c r="H953" s="230"/>
      <c r="I953" s="230"/>
      <c r="J953" s="230"/>
      <c r="K953" s="230"/>
      <c r="L953" s="230"/>
      <c r="M953" s="230"/>
      <c r="N953" s="230"/>
      <c r="O953" s="230"/>
      <c r="P953" s="233"/>
      <c r="Q953" s="230"/>
      <c r="R953" s="208"/>
      <c r="S953" s="239"/>
      <c r="T953" s="239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30"/>
      <c r="F954" s="230"/>
      <c r="G954" s="230"/>
      <c r="H954" s="230"/>
      <c r="I954" s="230"/>
      <c r="J954" s="230"/>
      <c r="K954" s="230"/>
      <c r="L954" s="230"/>
      <c r="M954" s="230"/>
      <c r="N954" s="230"/>
      <c r="O954" s="230"/>
      <c r="P954" s="233"/>
      <c r="Q954" s="230"/>
      <c r="R954" s="208"/>
      <c r="S954" s="239"/>
      <c r="T954" s="239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30"/>
      <c r="F955" s="230"/>
      <c r="G955" s="230"/>
      <c r="H955" s="230"/>
      <c r="I955" s="230"/>
      <c r="J955" s="230"/>
      <c r="K955" s="230"/>
      <c r="L955" s="230"/>
      <c r="M955" s="230"/>
      <c r="N955" s="230"/>
      <c r="O955" s="230"/>
      <c r="P955" s="233"/>
      <c r="Q955" s="230"/>
      <c r="R955" s="208"/>
      <c r="S955" s="239"/>
      <c r="T955" s="239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30"/>
      <c r="F956" s="230"/>
      <c r="G956" s="230"/>
      <c r="H956" s="230"/>
      <c r="I956" s="230"/>
      <c r="J956" s="230"/>
      <c r="K956" s="230"/>
      <c r="L956" s="230"/>
      <c r="M956" s="230"/>
      <c r="N956" s="230"/>
      <c r="O956" s="230"/>
      <c r="P956" s="233"/>
      <c r="Q956" s="230"/>
      <c r="R956" s="208"/>
      <c r="S956" s="239"/>
      <c r="T956" s="239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30"/>
      <c r="F957" s="230"/>
      <c r="G957" s="230"/>
      <c r="H957" s="230"/>
      <c r="I957" s="230"/>
      <c r="J957" s="230"/>
      <c r="K957" s="230"/>
      <c r="L957" s="230"/>
      <c r="M957" s="230"/>
      <c r="N957" s="230"/>
      <c r="O957" s="230"/>
      <c r="P957" s="233"/>
      <c r="Q957" s="230"/>
      <c r="R957" s="208"/>
      <c r="S957" s="239"/>
      <c r="T957" s="239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30"/>
      <c r="F958" s="230"/>
      <c r="G958" s="230"/>
      <c r="H958" s="230"/>
      <c r="I958" s="230"/>
      <c r="J958" s="230"/>
      <c r="K958" s="230"/>
      <c r="L958" s="230"/>
      <c r="M958" s="230"/>
      <c r="N958" s="230"/>
      <c r="O958" s="230"/>
      <c r="P958" s="233"/>
      <c r="Q958" s="230"/>
      <c r="R958" s="208"/>
      <c r="S958" s="239"/>
      <c r="T958" s="239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30"/>
      <c r="F959" s="230"/>
      <c r="G959" s="230"/>
      <c r="H959" s="230"/>
      <c r="I959" s="230"/>
      <c r="J959" s="230"/>
      <c r="K959" s="230"/>
      <c r="L959" s="230"/>
      <c r="M959" s="230"/>
      <c r="N959" s="230"/>
      <c r="O959" s="230"/>
      <c r="P959" s="233"/>
      <c r="Q959" s="230"/>
      <c r="R959" s="208"/>
      <c r="S959" s="239"/>
      <c r="T959" s="239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30"/>
      <c r="F960" s="230"/>
      <c r="G960" s="230"/>
      <c r="H960" s="230"/>
      <c r="I960" s="230"/>
      <c r="J960" s="230"/>
      <c r="K960" s="230"/>
      <c r="L960" s="230"/>
      <c r="M960" s="230"/>
      <c r="N960" s="230"/>
      <c r="O960" s="230"/>
      <c r="P960" s="233"/>
      <c r="Q960" s="230"/>
      <c r="R960" s="208"/>
      <c r="S960" s="239"/>
      <c r="T960" s="239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30"/>
      <c r="F961" s="230"/>
      <c r="G961" s="230"/>
      <c r="H961" s="230"/>
      <c r="I961" s="230"/>
      <c r="J961" s="230"/>
      <c r="K961" s="230"/>
      <c r="L961" s="230"/>
      <c r="M961" s="230"/>
      <c r="N961" s="230"/>
      <c r="O961" s="230"/>
      <c r="P961" s="233"/>
      <c r="Q961" s="230"/>
      <c r="R961" s="208"/>
      <c r="S961" s="239"/>
      <c r="T961" s="239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30"/>
      <c r="F962" s="230"/>
      <c r="G962" s="230"/>
      <c r="H962" s="230"/>
      <c r="I962" s="230"/>
      <c r="J962" s="230"/>
      <c r="K962" s="230"/>
      <c r="L962" s="230"/>
      <c r="M962" s="230"/>
      <c r="N962" s="230"/>
      <c r="O962" s="230"/>
      <c r="P962" s="233"/>
      <c r="Q962" s="230"/>
      <c r="R962" s="208"/>
      <c r="S962" s="239"/>
      <c r="T962" s="239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30"/>
      <c r="F963" s="230"/>
      <c r="G963" s="230"/>
      <c r="H963" s="230"/>
      <c r="I963" s="230"/>
      <c r="J963" s="230"/>
      <c r="K963" s="230"/>
      <c r="L963" s="230"/>
      <c r="M963" s="230"/>
      <c r="N963" s="230"/>
      <c r="O963" s="230"/>
      <c r="P963" s="233"/>
      <c r="Q963" s="230"/>
      <c r="R963" s="208"/>
      <c r="S963" s="239"/>
      <c r="T963" s="239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30"/>
      <c r="F964" s="230"/>
      <c r="G964" s="230"/>
      <c r="H964" s="230"/>
      <c r="I964" s="230"/>
      <c r="J964" s="230"/>
      <c r="K964" s="230"/>
      <c r="L964" s="230"/>
      <c r="M964" s="230"/>
      <c r="N964" s="230"/>
      <c r="O964" s="230"/>
      <c r="P964" s="233"/>
      <c r="Q964" s="230"/>
      <c r="R964" s="208"/>
      <c r="S964" s="239"/>
      <c r="T964" s="239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30"/>
      <c r="F965" s="230"/>
      <c r="G965" s="230"/>
      <c r="H965" s="230"/>
      <c r="I965" s="230"/>
      <c r="J965" s="230"/>
      <c r="K965" s="230"/>
      <c r="L965" s="230"/>
      <c r="M965" s="230"/>
      <c r="N965" s="230"/>
      <c r="O965" s="230"/>
      <c r="P965" s="233"/>
      <c r="Q965" s="230"/>
      <c r="R965" s="208"/>
      <c r="S965" s="239"/>
      <c r="T965" s="239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30"/>
      <c r="F966" s="230"/>
      <c r="G966" s="230"/>
      <c r="H966" s="230"/>
      <c r="I966" s="230"/>
      <c r="J966" s="230"/>
      <c r="K966" s="230"/>
      <c r="L966" s="230"/>
      <c r="M966" s="230"/>
      <c r="N966" s="230"/>
      <c r="O966" s="230"/>
      <c r="P966" s="233"/>
      <c r="Q966" s="230"/>
      <c r="R966" s="208"/>
      <c r="S966" s="239"/>
      <c r="T966" s="239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30"/>
      <c r="F967" s="230"/>
      <c r="G967" s="230"/>
      <c r="H967" s="230"/>
      <c r="I967" s="230"/>
      <c r="J967" s="230"/>
      <c r="K967" s="230"/>
      <c r="L967" s="230"/>
      <c r="M967" s="230"/>
      <c r="N967" s="230"/>
      <c r="O967" s="230"/>
      <c r="P967" s="233"/>
      <c r="Q967" s="230"/>
      <c r="R967" s="208"/>
      <c r="S967" s="239"/>
      <c r="T967" s="239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30"/>
      <c r="F968" s="230"/>
      <c r="G968" s="230"/>
      <c r="H968" s="230"/>
      <c r="I968" s="230"/>
      <c r="J968" s="230"/>
      <c r="K968" s="230"/>
      <c r="L968" s="230"/>
      <c r="M968" s="230"/>
      <c r="N968" s="230"/>
      <c r="O968" s="230"/>
      <c r="P968" s="233"/>
      <c r="Q968" s="230"/>
      <c r="R968" s="208"/>
      <c r="S968" s="239"/>
      <c r="T968" s="239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30"/>
      <c r="F969" s="230"/>
      <c r="G969" s="230"/>
      <c r="H969" s="230"/>
      <c r="I969" s="230"/>
      <c r="J969" s="230"/>
      <c r="K969" s="230"/>
      <c r="L969" s="230"/>
      <c r="M969" s="230"/>
      <c r="N969" s="230"/>
      <c r="O969" s="230"/>
      <c r="P969" s="233"/>
      <c r="Q969" s="230"/>
      <c r="R969" s="208"/>
      <c r="S969" s="239"/>
      <c r="T969" s="239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30"/>
      <c r="F970" s="230"/>
      <c r="G970" s="230"/>
      <c r="H970" s="230"/>
      <c r="I970" s="230"/>
      <c r="J970" s="230"/>
      <c r="K970" s="230"/>
      <c r="L970" s="230"/>
      <c r="M970" s="230"/>
      <c r="N970" s="230"/>
      <c r="O970" s="230"/>
      <c r="P970" s="233"/>
      <c r="Q970" s="230"/>
      <c r="R970" s="208"/>
      <c r="S970" s="239"/>
      <c r="T970" s="239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30"/>
      <c r="F971" s="230"/>
      <c r="G971" s="230"/>
      <c r="H971" s="230"/>
      <c r="I971" s="230"/>
      <c r="J971" s="230"/>
      <c r="K971" s="230"/>
      <c r="L971" s="230"/>
      <c r="M971" s="230"/>
      <c r="N971" s="230"/>
      <c r="O971" s="230"/>
      <c r="P971" s="233"/>
      <c r="Q971" s="230"/>
      <c r="R971" s="208"/>
      <c r="S971" s="239"/>
      <c r="T971" s="239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30"/>
      <c r="F972" s="230"/>
      <c r="G972" s="230"/>
      <c r="H972" s="230"/>
      <c r="I972" s="230"/>
      <c r="J972" s="230"/>
      <c r="K972" s="230"/>
      <c r="L972" s="230"/>
      <c r="M972" s="230"/>
      <c r="N972" s="230"/>
      <c r="O972" s="230"/>
      <c r="P972" s="233"/>
      <c r="Q972" s="230"/>
      <c r="R972" s="208"/>
      <c r="S972" s="239"/>
      <c r="T972" s="239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30"/>
      <c r="F973" s="230"/>
      <c r="G973" s="230"/>
      <c r="H973" s="230"/>
      <c r="I973" s="230"/>
      <c r="J973" s="230"/>
      <c r="K973" s="230"/>
      <c r="L973" s="230"/>
      <c r="M973" s="230"/>
      <c r="N973" s="230"/>
      <c r="O973" s="230"/>
      <c r="P973" s="233"/>
      <c r="Q973" s="230"/>
      <c r="R973" s="208"/>
      <c r="S973" s="239"/>
      <c r="T973" s="239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30"/>
      <c r="F974" s="230"/>
      <c r="G974" s="230"/>
      <c r="H974" s="230"/>
      <c r="I974" s="230"/>
      <c r="J974" s="230"/>
      <c r="K974" s="230"/>
      <c r="L974" s="230"/>
      <c r="M974" s="230"/>
      <c r="N974" s="230"/>
      <c r="O974" s="230"/>
      <c r="P974" s="233"/>
      <c r="Q974" s="230"/>
      <c r="R974" s="208"/>
      <c r="S974" s="239"/>
      <c r="T974" s="239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30"/>
      <c r="F975" s="230"/>
      <c r="G975" s="230"/>
      <c r="H975" s="230"/>
      <c r="I975" s="230"/>
      <c r="J975" s="230"/>
      <c r="K975" s="230"/>
      <c r="L975" s="230"/>
      <c r="M975" s="230"/>
      <c r="N975" s="230"/>
      <c r="O975" s="230"/>
      <c r="P975" s="233"/>
      <c r="Q975" s="230"/>
      <c r="R975" s="208"/>
      <c r="S975" s="239"/>
      <c r="T975" s="239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30"/>
      <c r="F976" s="230"/>
      <c r="G976" s="230"/>
      <c r="H976" s="230"/>
      <c r="I976" s="230"/>
      <c r="J976" s="230"/>
      <c r="K976" s="230"/>
      <c r="L976" s="230"/>
      <c r="M976" s="230"/>
      <c r="N976" s="230"/>
      <c r="O976" s="230"/>
      <c r="P976" s="233"/>
      <c r="Q976" s="230"/>
      <c r="R976" s="208"/>
      <c r="S976" s="239"/>
      <c r="T976" s="239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30"/>
      <c r="F977" s="230"/>
      <c r="G977" s="230"/>
      <c r="H977" s="230"/>
      <c r="I977" s="230"/>
      <c r="J977" s="230"/>
      <c r="K977" s="230"/>
      <c r="L977" s="230"/>
      <c r="M977" s="230"/>
      <c r="N977" s="230"/>
      <c r="O977" s="230"/>
      <c r="P977" s="233"/>
      <c r="Q977" s="230"/>
      <c r="R977" s="208"/>
      <c r="S977" s="239"/>
      <c r="T977" s="239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30"/>
      <c r="F978" s="230"/>
      <c r="G978" s="230"/>
      <c r="H978" s="230"/>
      <c r="I978" s="230"/>
      <c r="J978" s="230"/>
      <c r="K978" s="230"/>
      <c r="L978" s="230"/>
      <c r="M978" s="230"/>
      <c r="N978" s="230"/>
      <c r="O978" s="230"/>
      <c r="P978" s="233"/>
      <c r="Q978" s="230"/>
      <c r="R978" s="208"/>
      <c r="S978" s="239"/>
      <c r="T978" s="239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30"/>
      <c r="F979" s="230"/>
      <c r="G979" s="230"/>
      <c r="H979" s="230"/>
      <c r="I979" s="230"/>
      <c r="J979" s="230"/>
      <c r="K979" s="230"/>
      <c r="L979" s="230"/>
      <c r="M979" s="230"/>
      <c r="N979" s="230"/>
      <c r="O979" s="230"/>
      <c r="P979" s="233"/>
      <c r="Q979" s="230"/>
      <c r="R979" s="208"/>
      <c r="S979" s="239"/>
      <c r="T979" s="239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30"/>
      <c r="F980" s="230"/>
      <c r="G980" s="230"/>
      <c r="H980" s="230"/>
      <c r="I980" s="230"/>
      <c r="J980" s="230"/>
      <c r="K980" s="230"/>
      <c r="L980" s="230"/>
      <c r="M980" s="230"/>
      <c r="N980" s="230"/>
      <c r="O980" s="230"/>
      <c r="P980" s="233"/>
      <c r="Q980" s="230"/>
      <c r="R980" s="208"/>
      <c r="S980" s="239"/>
      <c r="T980" s="239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30"/>
      <c r="F981" s="230"/>
      <c r="G981" s="230"/>
      <c r="H981" s="230"/>
      <c r="I981" s="230"/>
      <c r="J981" s="230"/>
      <c r="K981" s="230"/>
      <c r="L981" s="230"/>
      <c r="M981" s="230"/>
      <c r="N981" s="230"/>
      <c r="O981" s="230"/>
      <c r="P981" s="233"/>
      <c r="Q981" s="230"/>
      <c r="R981" s="208"/>
      <c r="S981" s="239"/>
      <c r="T981" s="239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30"/>
      <c r="F982" s="230"/>
      <c r="G982" s="230"/>
      <c r="H982" s="230"/>
      <c r="I982" s="230"/>
      <c r="J982" s="230"/>
      <c r="K982" s="230"/>
      <c r="L982" s="230"/>
      <c r="M982" s="230"/>
      <c r="N982" s="230"/>
      <c r="O982" s="230"/>
      <c r="P982" s="233"/>
      <c r="Q982" s="230"/>
      <c r="R982" s="208"/>
      <c r="S982" s="239"/>
      <c r="T982" s="239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30"/>
      <c r="F983" s="230"/>
      <c r="G983" s="230"/>
      <c r="H983" s="230"/>
      <c r="I983" s="230"/>
      <c r="J983" s="230"/>
      <c r="K983" s="230"/>
      <c r="L983" s="230"/>
      <c r="M983" s="230"/>
      <c r="N983" s="230"/>
      <c r="O983" s="230"/>
      <c r="P983" s="233"/>
      <c r="Q983" s="230"/>
      <c r="R983" s="208"/>
      <c r="S983" s="239"/>
      <c r="T983" s="239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30"/>
      <c r="F984" s="230"/>
      <c r="G984" s="230"/>
      <c r="H984" s="230"/>
      <c r="I984" s="230"/>
      <c r="J984" s="230"/>
      <c r="K984" s="230"/>
      <c r="L984" s="230"/>
      <c r="M984" s="230"/>
      <c r="N984" s="230"/>
      <c r="O984" s="230"/>
      <c r="P984" s="233"/>
      <c r="Q984" s="230"/>
      <c r="R984" s="208"/>
      <c r="S984" s="239"/>
      <c r="T984" s="239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30"/>
      <c r="F985" s="230"/>
      <c r="G985" s="230"/>
      <c r="H985" s="230"/>
      <c r="I985" s="230"/>
      <c r="J985" s="230"/>
      <c r="K985" s="230"/>
      <c r="L985" s="230"/>
      <c r="M985" s="230"/>
      <c r="N985" s="230"/>
      <c r="O985" s="230"/>
      <c r="P985" s="233"/>
      <c r="Q985" s="230"/>
      <c r="R985" s="208"/>
      <c r="S985" s="239"/>
      <c r="T985" s="239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30"/>
      <c r="F986" s="230"/>
      <c r="G986" s="230"/>
      <c r="H986" s="230"/>
      <c r="I986" s="230"/>
      <c r="J986" s="230"/>
      <c r="K986" s="230"/>
      <c r="L986" s="230"/>
      <c r="M986" s="230"/>
      <c r="N986" s="230"/>
      <c r="O986" s="230"/>
      <c r="P986" s="233"/>
      <c r="Q986" s="230"/>
      <c r="R986" s="208"/>
      <c r="S986" s="239"/>
      <c r="T986" s="239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30"/>
      <c r="F987" s="230"/>
      <c r="G987" s="230"/>
      <c r="H987" s="230"/>
      <c r="I987" s="230"/>
      <c r="J987" s="230"/>
      <c r="K987" s="230"/>
      <c r="L987" s="230"/>
      <c r="M987" s="230"/>
      <c r="N987" s="230"/>
      <c r="O987" s="230"/>
      <c r="P987" s="233"/>
      <c r="Q987" s="230"/>
      <c r="R987" s="208"/>
      <c r="S987" s="239"/>
      <c r="T987" s="239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30"/>
      <c r="F988" s="230"/>
      <c r="G988" s="230"/>
      <c r="H988" s="230"/>
      <c r="I988" s="230"/>
      <c r="J988" s="230"/>
      <c r="K988" s="230"/>
      <c r="L988" s="230"/>
      <c r="M988" s="230"/>
      <c r="N988" s="230"/>
      <c r="O988" s="230"/>
      <c r="P988" s="233"/>
      <c r="Q988" s="230"/>
      <c r="R988" s="208"/>
      <c r="S988" s="239"/>
      <c r="T988" s="239"/>
      <c r="U988" s="1"/>
      <c r="V988" s="1"/>
      <c r="W988" s="1"/>
      <c r="X988" s="1"/>
      <c r="Y988" s="1"/>
      <c r="Z988" s="1"/>
    </row>
  </sheetData>
  <mergeCells count="27"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705"/>
  <sheetViews>
    <sheetView topLeftCell="A483" zoomScale="80" zoomScaleNormal="80" workbookViewId="0">
      <selection activeCell="B483" sqref="B483:C483"/>
    </sheetView>
  </sheetViews>
  <sheetFormatPr defaultRowHeight="15" customHeight="1"/>
  <cols>
    <col min="1" max="1" width="3.625" style="161" customWidth="1"/>
    <col min="2" max="2" width="12.875" style="161" customWidth="1"/>
    <col min="3" max="3" width="7.625" style="161" customWidth="1"/>
    <col min="4" max="4" width="13.875" style="161" customWidth="1"/>
    <col min="5" max="5" width="23.125" style="161" customWidth="1"/>
    <col min="6" max="6" width="12.25" style="232" customWidth="1"/>
    <col min="7" max="7" width="4.25" style="161" customWidth="1"/>
    <col min="8" max="8" width="4.75" style="291" customWidth="1"/>
    <col min="9" max="9" width="4.25" style="291" customWidth="1"/>
    <col min="10" max="10" width="4.25" style="195" customWidth="1"/>
    <col min="11" max="12" width="4.25" style="161" customWidth="1"/>
    <col min="13" max="13" width="9.75" style="161" customWidth="1"/>
    <col min="14" max="14" width="8" style="161" customWidth="1"/>
    <col min="15" max="15" width="6.75" style="161" customWidth="1"/>
    <col min="16" max="16" width="11.75" style="161" customWidth="1"/>
    <col min="17" max="28" width="6.75" style="161" customWidth="1"/>
    <col min="29" max="29" width="9.25" style="161" customWidth="1"/>
    <col min="30" max="30" width="9.625" style="161" customWidth="1"/>
    <col min="31" max="16384" width="9" style="161"/>
  </cols>
  <sheetData>
    <row r="1" spans="1:30" ht="16.5" customHeight="1">
      <c r="A1" s="90"/>
      <c r="B1" s="90"/>
      <c r="C1" s="90"/>
      <c r="D1" s="31"/>
      <c r="E1" s="90"/>
      <c r="F1" s="208"/>
      <c r="G1" s="90"/>
      <c r="H1" s="266"/>
      <c r="I1" s="266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0"/>
      <c r="AB1" s="3" t="s">
        <v>46</v>
      </c>
      <c r="AC1" s="90"/>
      <c r="AD1" s="90"/>
    </row>
    <row r="2" spans="1:30" ht="19.5" customHeight="1">
      <c r="A2" s="342" t="s">
        <v>1</v>
      </c>
      <c r="B2" s="341"/>
      <c r="C2" s="341"/>
      <c r="D2" s="341"/>
      <c r="E2" s="341"/>
      <c r="F2" s="341"/>
      <c r="G2" s="7"/>
      <c r="H2" s="267"/>
      <c r="I2" s="267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345" t="s">
        <v>2</v>
      </c>
      <c r="W2" s="341"/>
      <c r="X2" s="341"/>
      <c r="Y2" s="341"/>
      <c r="Z2" s="341"/>
      <c r="AA2" s="341"/>
      <c r="AB2" s="341"/>
      <c r="AC2" s="341"/>
      <c r="AD2" s="164"/>
    </row>
    <row r="3" spans="1:30" ht="23.25" customHeight="1">
      <c r="A3" s="340" t="s">
        <v>3</v>
      </c>
      <c r="B3" s="341"/>
      <c r="C3" s="341"/>
      <c r="D3" s="341"/>
      <c r="E3" s="341"/>
      <c r="F3" s="341"/>
      <c r="G3" s="32"/>
      <c r="H3" s="268"/>
      <c r="I3" s="268"/>
      <c r="J3" s="11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343" t="s">
        <v>4</v>
      </c>
      <c r="W3" s="341"/>
      <c r="X3" s="341"/>
      <c r="Y3" s="341"/>
      <c r="Z3" s="341"/>
      <c r="AA3" s="341"/>
      <c r="AB3" s="341"/>
      <c r="AC3" s="341"/>
      <c r="AD3" s="163"/>
    </row>
    <row r="4" spans="1:30" ht="39" customHeight="1">
      <c r="A4" s="353" t="s">
        <v>476</v>
      </c>
      <c r="B4" s="354"/>
      <c r="C4" s="354"/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54"/>
      <c r="P4" s="354"/>
      <c r="Q4" s="354"/>
      <c r="R4" s="354"/>
      <c r="S4" s="354"/>
      <c r="T4" s="354"/>
      <c r="U4" s="354"/>
      <c r="V4" s="354"/>
      <c r="W4" s="354"/>
      <c r="X4" s="354"/>
      <c r="Y4" s="354"/>
      <c r="Z4" s="354"/>
      <c r="AA4" s="354"/>
      <c r="AB4" s="354"/>
      <c r="AC4" s="354"/>
      <c r="AD4" s="5"/>
    </row>
    <row r="5" spans="1:30" ht="26.25" customHeight="1">
      <c r="A5" s="355" t="s">
        <v>139</v>
      </c>
      <c r="B5" s="354"/>
      <c r="C5" s="354"/>
      <c r="D5" s="354"/>
      <c r="E5" s="354"/>
      <c r="F5" s="354"/>
      <c r="G5" s="354"/>
      <c r="H5" s="354"/>
      <c r="I5" s="354"/>
      <c r="J5" s="354"/>
      <c r="K5" s="354"/>
      <c r="L5" s="354"/>
      <c r="M5" s="354"/>
      <c r="N5" s="354"/>
      <c r="O5" s="354"/>
      <c r="P5" s="354"/>
      <c r="Q5" s="354"/>
      <c r="R5" s="354"/>
      <c r="S5" s="354"/>
      <c r="T5" s="354"/>
      <c r="U5" s="354"/>
      <c r="V5" s="354"/>
      <c r="W5" s="354"/>
      <c r="X5" s="354"/>
      <c r="Y5" s="354"/>
      <c r="Z5" s="354"/>
      <c r="AA5" s="354"/>
      <c r="AB5" s="354"/>
      <c r="AC5" s="354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269"/>
      <c r="I6" s="269"/>
      <c r="J6" s="333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371" t="s">
        <v>5</v>
      </c>
      <c r="B7" s="368" t="s">
        <v>6</v>
      </c>
      <c r="C7" s="360"/>
      <c r="D7" s="364" t="s">
        <v>140</v>
      </c>
      <c r="E7" s="371" t="s">
        <v>47</v>
      </c>
      <c r="F7" s="371" t="s">
        <v>48</v>
      </c>
      <c r="G7" s="409" t="s">
        <v>49</v>
      </c>
      <c r="H7" s="411" t="s">
        <v>7</v>
      </c>
      <c r="I7" s="351"/>
      <c r="J7" s="351"/>
      <c r="K7" s="351"/>
      <c r="L7" s="351"/>
      <c r="M7" s="351"/>
      <c r="N7" s="351"/>
      <c r="O7" s="351"/>
      <c r="P7" s="351"/>
      <c r="Q7" s="351"/>
      <c r="R7" s="352"/>
      <c r="S7" s="405" t="s">
        <v>50</v>
      </c>
      <c r="T7" s="346" t="s">
        <v>51</v>
      </c>
      <c r="U7" s="405" t="s">
        <v>52</v>
      </c>
      <c r="V7" s="346" t="s">
        <v>9</v>
      </c>
      <c r="W7" s="405" t="s">
        <v>53</v>
      </c>
      <c r="X7" s="415" t="s">
        <v>10</v>
      </c>
      <c r="Y7" s="415" t="s">
        <v>11</v>
      </c>
      <c r="Z7" s="415" t="s">
        <v>12</v>
      </c>
      <c r="AA7" s="415" t="s">
        <v>13</v>
      </c>
      <c r="AB7" s="415" t="s">
        <v>481</v>
      </c>
      <c r="AC7" s="432" t="s">
        <v>480</v>
      </c>
      <c r="AD7" s="35"/>
    </row>
    <row r="8" spans="1:30" ht="24.75" customHeight="1">
      <c r="A8" s="372"/>
      <c r="B8" s="369"/>
      <c r="C8" s="370"/>
      <c r="D8" s="387"/>
      <c r="E8" s="372"/>
      <c r="F8" s="372"/>
      <c r="G8" s="372"/>
      <c r="H8" s="410" t="s">
        <v>54</v>
      </c>
      <c r="I8" s="352"/>
      <c r="J8" s="335" t="s">
        <v>55</v>
      </c>
      <c r="K8" s="414" t="s">
        <v>56</v>
      </c>
      <c r="L8" s="352"/>
      <c r="M8" s="346" t="s">
        <v>15</v>
      </c>
      <c r="N8" s="346" t="s">
        <v>16</v>
      </c>
      <c r="O8" s="346" t="s">
        <v>17</v>
      </c>
      <c r="P8" s="346" t="s">
        <v>18</v>
      </c>
      <c r="Q8" s="346" t="s">
        <v>19</v>
      </c>
      <c r="R8" s="346" t="s">
        <v>20</v>
      </c>
      <c r="S8" s="372"/>
      <c r="T8" s="372"/>
      <c r="U8" s="372"/>
      <c r="V8" s="372"/>
      <c r="W8" s="372"/>
      <c r="X8" s="372"/>
      <c r="Y8" s="372"/>
      <c r="Z8" s="372"/>
      <c r="AA8" s="372"/>
      <c r="AB8" s="372"/>
      <c r="AC8" s="372"/>
      <c r="AD8" s="35"/>
    </row>
    <row r="9" spans="1:30" ht="84.75" customHeight="1">
      <c r="A9" s="367"/>
      <c r="B9" s="361"/>
      <c r="C9" s="363"/>
      <c r="D9" s="388"/>
      <c r="E9" s="367"/>
      <c r="F9" s="367"/>
      <c r="G9" s="367"/>
      <c r="H9" s="270" t="s">
        <v>57</v>
      </c>
      <c r="I9" s="270" t="s">
        <v>58</v>
      </c>
      <c r="J9" s="412" t="s">
        <v>59</v>
      </c>
      <c r="K9" s="36" t="s">
        <v>57</v>
      </c>
      <c r="L9" s="36" t="s">
        <v>58</v>
      </c>
      <c r="M9" s="367"/>
      <c r="N9" s="367"/>
      <c r="O9" s="367"/>
      <c r="P9" s="367"/>
      <c r="Q9" s="367"/>
      <c r="R9" s="367"/>
      <c r="S9" s="372"/>
      <c r="T9" s="367"/>
      <c r="U9" s="372"/>
      <c r="V9" s="367"/>
      <c r="W9" s="372"/>
      <c r="X9" s="367"/>
      <c r="Y9" s="367"/>
      <c r="Z9" s="367"/>
      <c r="AA9" s="367"/>
      <c r="AB9" s="367"/>
      <c r="AC9" s="367"/>
      <c r="AD9" s="35"/>
    </row>
    <row r="10" spans="1:30" ht="15.75">
      <c r="A10" s="13" t="s">
        <v>24</v>
      </c>
      <c r="B10" s="166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271" t="s">
        <v>29</v>
      </c>
      <c r="I10" s="271" t="s">
        <v>30</v>
      </c>
      <c r="J10" s="413"/>
      <c r="K10" s="78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78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5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367"/>
      <c r="T10" s="14" t="s">
        <v>39</v>
      </c>
      <c r="U10" s="367"/>
      <c r="V10" s="40" t="s">
        <v>40</v>
      </c>
      <c r="W10" s="367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5.75">
      <c r="A11" s="94">
        <v>1</v>
      </c>
      <c r="B11" s="258" t="s">
        <v>65</v>
      </c>
      <c r="C11" s="259" t="s">
        <v>66</v>
      </c>
      <c r="D11" s="42">
        <v>21100094402</v>
      </c>
      <c r="E11" s="43" t="s">
        <v>67</v>
      </c>
      <c r="F11" s="154" t="s">
        <v>68</v>
      </c>
      <c r="G11" s="69">
        <v>1</v>
      </c>
      <c r="H11" s="73">
        <v>15</v>
      </c>
      <c r="I11" s="73">
        <v>60</v>
      </c>
      <c r="J11" s="72">
        <v>37</v>
      </c>
      <c r="K11" s="78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78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5">
        <f>ROUND(IF(OR(LEFT(E11,2)="ĐA",LEFT(E11,2)="DA",LEFT(E11,5)="Đồ án",LEFT(E11,5)="Đồán "),J11*0.5,(IF(H11&gt;0,H11*K11,"0")+IF(I11&gt;0,(I11*0.75)*L11,"0"))),1)</f>
        <v>72</v>
      </c>
      <c r="N11" s="381">
        <f>430*20%</f>
        <v>86</v>
      </c>
      <c r="O11" s="376">
        <v>0</v>
      </c>
      <c r="P11" s="385">
        <f>SUM(M11:M30)+N11+O11</f>
        <v>783.5</v>
      </c>
      <c r="Q11" s="376">
        <v>21.4</v>
      </c>
      <c r="R11" s="374">
        <v>0</v>
      </c>
      <c r="S11" s="379">
        <v>430</v>
      </c>
      <c r="T11" s="376">
        <v>430</v>
      </c>
      <c r="U11" s="379">
        <v>112</v>
      </c>
      <c r="V11" s="406">
        <v>112</v>
      </c>
      <c r="W11" s="379">
        <v>56</v>
      </c>
      <c r="X11" s="406">
        <v>56</v>
      </c>
      <c r="Y11" s="385">
        <f>ROUND((P11-T11),1)</f>
        <v>353.5</v>
      </c>
      <c r="Z11" s="435">
        <f>Q11-V11</f>
        <v>-90.6</v>
      </c>
      <c r="AA11" s="435">
        <f>IF(OR(SUM(X11:X30)="",SUM(R11:R30)=""),0,IF(OR(SUM(W11:W30)=160,SUM(X11:X30)&gt;0),ROUND((SUM(R11:R30)-SUM(X11:X30)),1),0))</f>
        <v>-56</v>
      </c>
      <c r="AB11" s="376"/>
      <c r="AC11" s="433">
        <f>SUM(Y11:AA30)</f>
        <v>206.89999999999998</v>
      </c>
      <c r="AD11" s="74"/>
    </row>
    <row r="12" spans="1:30" ht="18" customHeight="1">
      <c r="A12" s="81"/>
      <c r="B12" s="260"/>
      <c r="C12" s="261"/>
      <c r="D12" s="42">
        <v>21100094403</v>
      </c>
      <c r="E12" s="58" t="s">
        <v>67</v>
      </c>
      <c r="F12" s="154" t="s">
        <v>69</v>
      </c>
      <c r="G12" s="69">
        <v>1</v>
      </c>
      <c r="H12" s="73">
        <v>15</v>
      </c>
      <c r="I12" s="73">
        <v>60</v>
      </c>
      <c r="J12" s="72">
        <v>33</v>
      </c>
      <c r="K12" s="78">
        <f t="shared" ref="K12:K71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78">
        <f t="shared" ref="L12:L71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5">
        <f t="shared" ref="M12:M71" si="2">ROUND(IF(OR(LEFT(E12,2)="ĐA",LEFT(E12,2)="DA",LEFT(E12,5)="Đồ án",LEFT(E12,5)="Đồán "),J12*0.5,(IF(H12&gt;0,H12*K12,"0")+IF(I12&gt;0,(I12*0.75)*L12,"0"))),1)</f>
        <v>64.5</v>
      </c>
      <c r="N12" s="372"/>
      <c r="O12" s="372"/>
      <c r="P12" s="372"/>
      <c r="Q12" s="372"/>
      <c r="R12" s="372"/>
      <c r="S12" s="372"/>
      <c r="T12" s="372"/>
      <c r="U12" s="372"/>
      <c r="V12" s="372"/>
      <c r="W12" s="372"/>
      <c r="X12" s="372"/>
      <c r="Y12" s="372"/>
      <c r="Z12" s="372"/>
      <c r="AA12" s="372"/>
      <c r="AB12" s="372"/>
      <c r="AC12" s="372"/>
      <c r="AD12" s="74"/>
    </row>
    <row r="13" spans="1:30" ht="18" customHeight="1">
      <c r="A13" s="81"/>
      <c r="B13" s="97"/>
      <c r="C13" s="98"/>
      <c r="D13" s="42">
        <v>71400106704</v>
      </c>
      <c r="E13" s="43" t="s">
        <v>184</v>
      </c>
      <c r="F13" s="154" t="s">
        <v>141</v>
      </c>
      <c r="G13" s="69">
        <v>1</v>
      </c>
      <c r="H13" s="73">
        <v>15</v>
      </c>
      <c r="I13" s="73">
        <v>60</v>
      </c>
      <c r="J13" s="72">
        <v>46</v>
      </c>
      <c r="K13" s="78">
        <f t="shared" si="0"/>
        <v>1.2</v>
      </c>
      <c r="L13" s="78">
        <f t="shared" si="1"/>
        <v>1.2</v>
      </c>
      <c r="M13" s="45">
        <f t="shared" si="2"/>
        <v>72</v>
      </c>
      <c r="N13" s="372"/>
      <c r="O13" s="372"/>
      <c r="P13" s="372"/>
      <c r="Q13" s="372"/>
      <c r="R13" s="372"/>
      <c r="S13" s="372"/>
      <c r="T13" s="372"/>
      <c r="U13" s="372"/>
      <c r="V13" s="372"/>
      <c r="W13" s="372"/>
      <c r="X13" s="372"/>
      <c r="Y13" s="372"/>
      <c r="Z13" s="372"/>
      <c r="AA13" s="372"/>
      <c r="AB13" s="372"/>
      <c r="AC13" s="372"/>
      <c r="AD13" s="74"/>
    </row>
    <row r="14" spans="1:30" ht="18" customHeight="1">
      <c r="A14" s="81"/>
      <c r="B14" s="97"/>
      <c r="C14" s="98"/>
      <c r="D14" s="42">
        <v>71400119002</v>
      </c>
      <c r="E14" s="155" t="s">
        <v>45</v>
      </c>
      <c r="F14" s="154" t="s">
        <v>142</v>
      </c>
      <c r="G14" s="69">
        <v>1</v>
      </c>
      <c r="H14" s="73">
        <v>15</v>
      </c>
      <c r="I14" s="73">
        <v>30</v>
      </c>
      <c r="J14" s="72">
        <v>60</v>
      </c>
      <c r="K14" s="78">
        <f t="shared" si="0"/>
        <v>1.2</v>
      </c>
      <c r="L14" s="78">
        <f t="shared" si="1"/>
        <v>1.2</v>
      </c>
      <c r="M14" s="45">
        <f t="shared" si="2"/>
        <v>45</v>
      </c>
      <c r="N14" s="372"/>
      <c r="O14" s="372"/>
      <c r="P14" s="372"/>
      <c r="Q14" s="372"/>
      <c r="R14" s="372"/>
      <c r="S14" s="372"/>
      <c r="T14" s="372"/>
      <c r="U14" s="372"/>
      <c r="V14" s="372"/>
      <c r="W14" s="372"/>
      <c r="X14" s="372"/>
      <c r="Y14" s="372"/>
      <c r="Z14" s="372"/>
      <c r="AA14" s="372"/>
      <c r="AB14" s="372"/>
      <c r="AC14" s="372"/>
      <c r="AD14" s="74"/>
    </row>
    <row r="15" spans="1:30" ht="18" customHeight="1">
      <c r="A15" s="81"/>
      <c r="B15" s="97"/>
      <c r="C15" s="98"/>
      <c r="D15" s="42">
        <v>71400119001</v>
      </c>
      <c r="E15" s="155" t="s">
        <v>45</v>
      </c>
      <c r="F15" s="154" t="s">
        <v>143</v>
      </c>
      <c r="G15" s="69">
        <v>1</v>
      </c>
      <c r="H15" s="73">
        <v>15</v>
      </c>
      <c r="I15" s="73">
        <v>30</v>
      </c>
      <c r="J15" s="72">
        <v>27</v>
      </c>
      <c r="K15" s="78">
        <f t="shared" si="0"/>
        <v>1</v>
      </c>
      <c r="L15" s="78">
        <f t="shared" si="1"/>
        <v>1</v>
      </c>
      <c r="M15" s="45">
        <f t="shared" si="2"/>
        <v>37.5</v>
      </c>
      <c r="N15" s="372"/>
      <c r="O15" s="372"/>
      <c r="P15" s="372"/>
      <c r="Q15" s="372"/>
      <c r="R15" s="372"/>
      <c r="S15" s="372"/>
      <c r="T15" s="372"/>
      <c r="U15" s="372"/>
      <c r="V15" s="372"/>
      <c r="W15" s="372"/>
      <c r="X15" s="372"/>
      <c r="Y15" s="372"/>
      <c r="Z15" s="372"/>
      <c r="AA15" s="372"/>
      <c r="AB15" s="372"/>
      <c r="AC15" s="372"/>
      <c r="AD15" s="74"/>
    </row>
    <row r="16" spans="1:30" ht="18" customHeight="1">
      <c r="A16" s="81"/>
      <c r="B16" s="97"/>
      <c r="C16" s="98"/>
      <c r="D16" s="42">
        <v>21100093903</v>
      </c>
      <c r="E16" s="155" t="s">
        <v>45</v>
      </c>
      <c r="F16" s="154" t="s">
        <v>144</v>
      </c>
      <c r="G16" s="69">
        <v>1</v>
      </c>
      <c r="H16" s="73">
        <v>15</v>
      </c>
      <c r="I16" s="73">
        <v>30</v>
      </c>
      <c r="J16" s="72">
        <v>57</v>
      </c>
      <c r="K16" s="78">
        <f t="shared" si="0"/>
        <v>1.2</v>
      </c>
      <c r="L16" s="78">
        <f t="shared" si="1"/>
        <v>1.2</v>
      </c>
      <c r="M16" s="45">
        <f t="shared" si="2"/>
        <v>45</v>
      </c>
      <c r="N16" s="372"/>
      <c r="O16" s="372"/>
      <c r="P16" s="372"/>
      <c r="Q16" s="372"/>
      <c r="R16" s="372"/>
      <c r="S16" s="372"/>
      <c r="T16" s="372"/>
      <c r="U16" s="372"/>
      <c r="V16" s="372"/>
      <c r="W16" s="372"/>
      <c r="X16" s="372"/>
      <c r="Y16" s="372"/>
      <c r="Z16" s="372"/>
      <c r="AA16" s="372"/>
      <c r="AB16" s="372"/>
      <c r="AC16" s="372"/>
      <c r="AD16" s="74"/>
    </row>
    <row r="17" spans="1:30" ht="18" customHeight="1">
      <c r="A17" s="111"/>
      <c r="B17" s="97"/>
      <c r="C17" s="98"/>
      <c r="D17" s="42">
        <v>21100093901</v>
      </c>
      <c r="E17" s="155" t="s">
        <v>45</v>
      </c>
      <c r="F17" s="154" t="s">
        <v>145</v>
      </c>
      <c r="G17" s="69">
        <v>1</v>
      </c>
      <c r="H17" s="73">
        <v>15</v>
      </c>
      <c r="I17" s="73">
        <v>30</v>
      </c>
      <c r="J17" s="72">
        <v>39</v>
      </c>
      <c r="K17" s="78">
        <f t="shared" si="0"/>
        <v>1.2</v>
      </c>
      <c r="L17" s="78">
        <f t="shared" si="1"/>
        <v>1.2</v>
      </c>
      <c r="M17" s="45">
        <f t="shared" si="2"/>
        <v>45</v>
      </c>
      <c r="N17" s="375"/>
      <c r="O17" s="375"/>
      <c r="P17" s="375"/>
      <c r="Q17" s="375"/>
      <c r="R17" s="375"/>
      <c r="S17" s="375"/>
      <c r="T17" s="375"/>
      <c r="U17" s="375"/>
      <c r="V17" s="375"/>
      <c r="W17" s="375"/>
      <c r="X17" s="375"/>
      <c r="Y17" s="375"/>
      <c r="Z17" s="375"/>
      <c r="AA17" s="375"/>
      <c r="AB17" s="375"/>
      <c r="AC17" s="375"/>
      <c r="AD17" s="74"/>
    </row>
    <row r="18" spans="1:30" ht="18" customHeight="1">
      <c r="A18" s="111"/>
      <c r="B18" s="97"/>
      <c r="C18" s="98"/>
      <c r="D18" s="42">
        <v>21100094302</v>
      </c>
      <c r="E18" s="155" t="s">
        <v>232</v>
      </c>
      <c r="F18" s="44" t="s">
        <v>144</v>
      </c>
      <c r="G18" s="69">
        <v>2</v>
      </c>
      <c r="H18" s="73">
        <v>30</v>
      </c>
      <c r="I18" s="73">
        <v>60</v>
      </c>
      <c r="J18" s="72">
        <v>57</v>
      </c>
      <c r="K18" s="78">
        <f t="shared" si="0"/>
        <v>1.2</v>
      </c>
      <c r="L18" s="78">
        <f t="shared" si="1"/>
        <v>1.2</v>
      </c>
      <c r="M18" s="45">
        <f t="shared" si="2"/>
        <v>90</v>
      </c>
      <c r="N18" s="375"/>
      <c r="O18" s="375"/>
      <c r="P18" s="375"/>
      <c r="Q18" s="375"/>
      <c r="R18" s="375"/>
      <c r="S18" s="375"/>
      <c r="T18" s="375"/>
      <c r="U18" s="375"/>
      <c r="V18" s="375"/>
      <c r="W18" s="375"/>
      <c r="X18" s="375"/>
      <c r="Y18" s="375"/>
      <c r="Z18" s="375"/>
      <c r="AA18" s="375"/>
      <c r="AB18" s="375"/>
      <c r="AC18" s="375"/>
      <c r="AD18" s="74"/>
    </row>
    <row r="19" spans="1:30" ht="18" customHeight="1">
      <c r="A19" s="111"/>
      <c r="B19" s="97"/>
      <c r="C19" s="98"/>
      <c r="D19" s="42">
        <v>21100094304</v>
      </c>
      <c r="E19" s="155" t="s">
        <v>232</v>
      </c>
      <c r="F19" s="44" t="s">
        <v>230</v>
      </c>
      <c r="G19" s="69">
        <v>2</v>
      </c>
      <c r="H19" s="73">
        <v>30</v>
      </c>
      <c r="I19" s="73">
        <v>60</v>
      </c>
      <c r="J19" s="72">
        <v>55</v>
      </c>
      <c r="K19" s="78">
        <f t="shared" si="0"/>
        <v>1.2</v>
      </c>
      <c r="L19" s="78">
        <f t="shared" si="1"/>
        <v>1.2</v>
      </c>
      <c r="M19" s="45">
        <f t="shared" si="2"/>
        <v>90</v>
      </c>
      <c r="N19" s="375"/>
      <c r="O19" s="375"/>
      <c r="P19" s="375"/>
      <c r="Q19" s="375"/>
      <c r="R19" s="375"/>
      <c r="S19" s="375"/>
      <c r="T19" s="375"/>
      <c r="U19" s="375"/>
      <c r="V19" s="375"/>
      <c r="W19" s="375"/>
      <c r="X19" s="375"/>
      <c r="Y19" s="375"/>
      <c r="Z19" s="375"/>
      <c r="AA19" s="375"/>
      <c r="AB19" s="375"/>
      <c r="AC19" s="375"/>
      <c r="AD19" s="74"/>
    </row>
    <row r="20" spans="1:30" ht="18" customHeight="1">
      <c r="A20" s="111"/>
      <c r="B20" s="97"/>
      <c r="C20" s="98"/>
      <c r="D20" s="42">
        <v>21100094401</v>
      </c>
      <c r="E20" s="58" t="s">
        <v>67</v>
      </c>
      <c r="F20" s="44" t="s">
        <v>183</v>
      </c>
      <c r="G20" s="69">
        <v>2</v>
      </c>
      <c r="H20" s="73">
        <v>15</v>
      </c>
      <c r="I20" s="73">
        <v>60</v>
      </c>
      <c r="J20" s="72">
        <v>32</v>
      </c>
      <c r="K20" s="78">
        <f t="shared" si="0"/>
        <v>1</v>
      </c>
      <c r="L20" s="78">
        <f t="shared" si="1"/>
        <v>1.1000000000000001</v>
      </c>
      <c r="M20" s="45">
        <f t="shared" si="2"/>
        <v>64.5</v>
      </c>
      <c r="N20" s="375"/>
      <c r="O20" s="375"/>
      <c r="P20" s="375"/>
      <c r="Q20" s="375"/>
      <c r="R20" s="375"/>
      <c r="S20" s="375"/>
      <c r="T20" s="375"/>
      <c r="U20" s="375"/>
      <c r="V20" s="375"/>
      <c r="W20" s="375"/>
      <c r="X20" s="375"/>
      <c r="Y20" s="375"/>
      <c r="Z20" s="375"/>
      <c r="AA20" s="375"/>
      <c r="AB20" s="375"/>
      <c r="AC20" s="375"/>
      <c r="AD20" s="74"/>
    </row>
    <row r="21" spans="1:30" ht="18" customHeight="1">
      <c r="A21" s="111"/>
      <c r="B21" s="97"/>
      <c r="C21" s="98"/>
      <c r="D21" s="42">
        <v>71400135403</v>
      </c>
      <c r="E21" s="58" t="s">
        <v>343</v>
      </c>
      <c r="F21" s="154" t="s">
        <v>141</v>
      </c>
      <c r="G21" s="69">
        <v>2</v>
      </c>
      <c r="H21" s="73">
        <v>15</v>
      </c>
      <c r="I21" s="73">
        <v>60</v>
      </c>
      <c r="J21" s="72">
        <v>44</v>
      </c>
      <c r="K21" s="78">
        <f t="shared" si="0"/>
        <v>1.2</v>
      </c>
      <c r="L21" s="78">
        <f t="shared" si="1"/>
        <v>1.2</v>
      </c>
      <c r="M21" s="45">
        <f t="shared" si="2"/>
        <v>72</v>
      </c>
      <c r="N21" s="375"/>
      <c r="O21" s="375"/>
      <c r="P21" s="375"/>
      <c r="Q21" s="375"/>
      <c r="R21" s="375"/>
      <c r="S21" s="375"/>
      <c r="T21" s="375"/>
      <c r="U21" s="375"/>
      <c r="V21" s="375"/>
      <c r="W21" s="375"/>
      <c r="X21" s="375"/>
      <c r="Y21" s="375"/>
      <c r="Z21" s="375"/>
      <c r="AA21" s="375"/>
      <c r="AB21" s="375"/>
      <c r="AC21" s="375"/>
      <c r="AD21" s="74"/>
    </row>
    <row r="22" spans="1:30" ht="18" hidden="1" customHeight="1">
      <c r="A22" s="111"/>
      <c r="B22" s="97"/>
      <c r="C22" s="98"/>
      <c r="D22" s="42"/>
      <c r="E22" s="43"/>
      <c r="F22" s="154"/>
      <c r="G22" s="69"/>
      <c r="H22" s="73"/>
      <c r="I22" s="73"/>
      <c r="J22" s="72"/>
      <c r="K22" s="78">
        <f t="shared" si="0"/>
        <v>0</v>
      </c>
      <c r="L22" s="78">
        <f t="shared" si="1"/>
        <v>0</v>
      </c>
      <c r="M22" s="45">
        <f t="shared" si="2"/>
        <v>0</v>
      </c>
      <c r="N22" s="375"/>
      <c r="O22" s="375"/>
      <c r="P22" s="375"/>
      <c r="Q22" s="375"/>
      <c r="R22" s="375"/>
      <c r="S22" s="375"/>
      <c r="T22" s="375"/>
      <c r="U22" s="375"/>
      <c r="V22" s="375"/>
      <c r="W22" s="375"/>
      <c r="X22" s="375"/>
      <c r="Y22" s="375"/>
      <c r="Z22" s="375"/>
      <c r="AA22" s="375"/>
      <c r="AB22" s="375"/>
      <c r="AC22" s="375"/>
      <c r="AD22" s="74"/>
    </row>
    <row r="23" spans="1:30" ht="18" hidden="1" customHeight="1">
      <c r="A23" s="111"/>
      <c r="B23" s="97"/>
      <c r="C23" s="98"/>
      <c r="D23" s="42"/>
      <c r="E23" s="155"/>
      <c r="F23" s="154"/>
      <c r="G23" s="69"/>
      <c r="H23" s="73"/>
      <c r="I23" s="73"/>
      <c r="J23" s="72"/>
      <c r="K23" s="78">
        <f t="shared" si="0"/>
        <v>0</v>
      </c>
      <c r="L23" s="78">
        <f t="shared" si="1"/>
        <v>0</v>
      </c>
      <c r="M23" s="45">
        <f t="shared" si="2"/>
        <v>0</v>
      </c>
      <c r="N23" s="375"/>
      <c r="O23" s="375"/>
      <c r="P23" s="375"/>
      <c r="Q23" s="375"/>
      <c r="R23" s="375"/>
      <c r="S23" s="375"/>
      <c r="T23" s="375"/>
      <c r="U23" s="375"/>
      <c r="V23" s="375"/>
      <c r="W23" s="375"/>
      <c r="X23" s="375"/>
      <c r="Y23" s="375"/>
      <c r="Z23" s="375"/>
      <c r="AA23" s="375"/>
      <c r="AB23" s="375"/>
      <c r="AC23" s="375"/>
      <c r="AD23" s="74"/>
    </row>
    <row r="24" spans="1:30" ht="18" hidden="1" customHeight="1">
      <c r="A24" s="111"/>
      <c r="B24" s="97"/>
      <c r="C24" s="98"/>
      <c r="D24" s="42"/>
      <c r="E24" s="155"/>
      <c r="F24" s="154"/>
      <c r="G24" s="69"/>
      <c r="H24" s="73"/>
      <c r="I24" s="73"/>
      <c r="J24" s="72"/>
      <c r="K24" s="78">
        <f t="shared" si="0"/>
        <v>0</v>
      </c>
      <c r="L24" s="78">
        <f t="shared" si="1"/>
        <v>0</v>
      </c>
      <c r="M24" s="45">
        <f t="shared" si="2"/>
        <v>0</v>
      </c>
      <c r="N24" s="375"/>
      <c r="O24" s="375"/>
      <c r="P24" s="375"/>
      <c r="Q24" s="375"/>
      <c r="R24" s="375"/>
      <c r="S24" s="375"/>
      <c r="T24" s="375"/>
      <c r="U24" s="375"/>
      <c r="V24" s="375"/>
      <c r="W24" s="375"/>
      <c r="X24" s="375"/>
      <c r="Y24" s="375"/>
      <c r="Z24" s="375"/>
      <c r="AA24" s="375"/>
      <c r="AB24" s="375"/>
      <c r="AC24" s="375"/>
      <c r="AD24" s="74"/>
    </row>
    <row r="25" spans="1:30" ht="18" hidden="1" customHeight="1">
      <c r="A25" s="111"/>
      <c r="B25" s="97"/>
      <c r="C25" s="98"/>
      <c r="D25" s="42"/>
      <c r="E25" s="155"/>
      <c r="F25" s="154"/>
      <c r="G25" s="69"/>
      <c r="H25" s="73"/>
      <c r="I25" s="73"/>
      <c r="J25" s="72"/>
      <c r="K25" s="78">
        <f t="shared" si="0"/>
        <v>0</v>
      </c>
      <c r="L25" s="78">
        <f t="shared" si="1"/>
        <v>0</v>
      </c>
      <c r="M25" s="45">
        <f t="shared" si="2"/>
        <v>0</v>
      </c>
      <c r="N25" s="375"/>
      <c r="O25" s="375"/>
      <c r="P25" s="375"/>
      <c r="Q25" s="375"/>
      <c r="R25" s="375"/>
      <c r="S25" s="375"/>
      <c r="T25" s="375"/>
      <c r="U25" s="375"/>
      <c r="V25" s="375"/>
      <c r="W25" s="375"/>
      <c r="X25" s="375"/>
      <c r="Y25" s="375"/>
      <c r="Z25" s="375"/>
      <c r="AA25" s="375"/>
      <c r="AB25" s="375"/>
      <c r="AC25" s="375"/>
      <c r="AD25" s="74"/>
    </row>
    <row r="26" spans="1:30" ht="18" hidden="1" customHeight="1">
      <c r="A26" s="111"/>
      <c r="B26" s="97"/>
      <c r="C26" s="98"/>
      <c r="D26" s="42"/>
      <c r="E26" s="155"/>
      <c r="F26" s="154"/>
      <c r="G26" s="69"/>
      <c r="H26" s="73"/>
      <c r="I26" s="73"/>
      <c r="J26" s="72"/>
      <c r="K26" s="78">
        <f t="shared" si="0"/>
        <v>0</v>
      </c>
      <c r="L26" s="78">
        <f t="shared" si="1"/>
        <v>0</v>
      </c>
      <c r="M26" s="45">
        <f t="shared" si="2"/>
        <v>0</v>
      </c>
      <c r="N26" s="375"/>
      <c r="O26" s="375"/>
      <c r="P26" s="375"/>
      <c r="Q26" s="375"/>
      <c r="R26" s="375"/>
      <c r="S26" s="375"/>
      <c r="T26" s="375"/>
      <c r="U26" s="375"/>
      <c r="V26" s="375"/>
      <c r="W26" s="375"/>
      <c r="X26" s="375"/>
      <c r="Y26" s="375"/>
      <c r="Z26" s="375"/>
      <c r="AA26" s="375"/>
      <c r="AB26" s="375"/>
      <c r="AC26" s="375"/>
      <c r="AD26" s="74"/>
    </row>
    <row r="27" spans="1:30" ht="18" hidden="1" customHeight="1">
      <c r="A27" s="111"/>
      <c r="B27" s="97"/>
      <c r="C27" s="98"/>
      <c r="D27" s="42"/>
      <c r="E27" s="155"/>
      <c r="F27" s="154"/>
      <c r="G27" s="69"/>
      <c r="H27" s="73"/>
      <c r="I27" s="73"/>
      <c r="J27" s="72"/>
      <c r="K27" s="78">
        <f t="shared" si="0"/>
        <v>0</v>
      </c>
      <c r="L27" s="78">
        <f t="shared" si="1"/>
        <v>0</v>
      </c>
      <c r="M27" s="45">
        <f t="shared" si="2"/>
        <v>0</v>
      </c>
      <c r="N27" s="375"/>
      <c r="O27" s="375"/>
      <c r="P27" s="375"/>
      <c r="Q27" s="375"/>
      <c r="R27" s="375"/>
      <c r="S27" s="375"/>
      <c r="T27" s="375"/>
      <c r="U27" s="375"/>
      <c r="V27" s="375"/>
      <c r="W27" s="375"/>
      <c r="X27" s="375"/>
      <c r="Y27" s="375"/>
      <c r="Z27" s="375"/>
      <c r="AA27" s="375"/>
      <c r="AB27" s="375"/>
      <c r="AC27" s="375"/>
      <c r="AD27" s="74"/>
    </row>
    <row r="28" spans="1:30" ht="18" hidden="1" customHeight="1">
      <c r="A28" s="111"/>
      <c r="B28" s="97"/>
      <c r="C28" s="98"/>
      <c r="D28" s="42"/>
      <c r="E28" s="155"/>
      <c r="F28" s="154"/>
      <c r="G28" s="69"/>
      <c r="H28" s="73"/>
      <c r="I28" s="73"/>
      <c r="J28" s="72"/>
      <c r="K28" s="78">
        <f t="shared" si="0"/>
        <v>0</v>
      </c>
      <c r="L28" s="78">
        <f t="shared" si="1"/>
        <v>0</v>
      </c>
      <c r="M28" s="45">
        <f t="shared" si="2"/>
        <v>0</v>
      </c>
      <c r="N28" s="375"/>
      <c r="O28" s="375"/>
      <c r="P28" s="375"/>
      <c r="Q28" s="375"/>
      <c r="R28" s="375"/>
      <c r="S28" s="375"/>
      <c r="T28" s="375"/>
      <c r="U28" s="375"/>
      <c r="V28" s="375"/>
      <c r="W28" s="375"/>
      <c r="X28" s="375"/>
      <c r="Y28" s="375"/>
      <c r="Z28" s="375"/>
      <c r="AA28" s="375"/>
      <c r="AB28" s="375"/>
      <c r="AC28" s="375"/>
      <c r="AD28" s="74"/>
    </row>
    <row r="29" spans="1:30" ht="20.25" hidden="1" customHeight="1">
      <c r="A29" s="81"/>
      <c r="B29" s="97"/>
      <c r="C29" s="98"/>
      <c r="D29" s="42"/>
      <c r="E29" s="43"/>
      <c r="F29" s="44"/>
      <c r="G29" s="44"/>
      <c r="H29" s="272"/>
      <c r="I29" s="272"/>
      <c r="J29" s="72"/>
      <c r="K29" s="78">
        <f t="shared" si="0"/>
        <v>0</v>
      </c>
      <c r="L29" s="78">
        <f t="shared" si="1"/>
        <v>0</v>
      </c>
      <c r="M29" s="45">
        <f t="shared" si="2"/>
        <v>0</v>
      </c>
      <c r="N29" s="372"/>
      <c r="O29" s="372"/>
      <c r="P29" s="372"/>
      <c r="Q29" s="372"/>
      <c r="R29" s="372"/>
      <c r="S29" s="372"/>
      <c r="T29" s="372"/>
      <c r="U29" s="372"/>
      <c r="V29" s="372"/>
      <c r="W29" s="372"/>
      <c r="X29" s="372"/>
      <c r="Y29" s="372"/>
      <c r="Z29" s="372"/>
      <c r="AA29" s="372"/>
      <c r="AB29" s="372"/>
      <c r="AC29" s="372"/>
      <c r="AD29" s="74"/>
    </row>
    <row r="30" spans="1:30" ht="18" hidden="1" customHeight="1">
      <c r="A30" s="81"/>
      <c r="B30" s="97"/>
      <c r="C30" s="98"/>
      <c r="D30" s="42"/>
      <c r="E30" s="43"/>
      <c r="F30" s="44"/>
      <c r="G30" s="44"/>
      <c r="H30" s="272"/>
      <c r="I30" s="272"/>
      <c r="J30" s="72"/>
      <c r="K30" s="78">
        <f t="shared" si="0"/>
        <v>0</v>
      </c>
      <c r="L30" s="78">
        <f t="shared" si="1"/>
        <v>0</v>
      </c>
      <c r="M30" s="45">
        <f t="shared" si="2"/>
        <v>0</v>
      </c>
      <c r="N30" s="367"/>
      <c r="O30" s="367"/>
      <c r="P30" s="367"/>
      <c r="Q30" s="367"/>
      <c r="R30" s="367"/>
      <c r="S30" s="367"/>
      <c r="T30" s="367"/>
      <c r="U30" s="367"/>
      <c r="V30" s="367"/>
      <c r="W30" s="367"/>
      <c r="X30" s="367"/>
      <c r="Y30" s="367"/>
      <c r="Z30" s="367"/>
      <c r="AA30" s="367"/>
      <c r="AB30" s="367"/>
      <c r="AC30" s="367"/>
      <c r="AD30" s="74"/>
    </row>
    <row r="31" spans="1:30" ht="18.75" customHeight="1">
      <c r="A31" s="94">
        <v>2</v>
      </c>
      <c r="B31" s="123" t="s">
        <v>80</v>
      </c>
      <c r="C31" s="124" t="s">
        <v>81</v>
      </c>
      <c r="D31" s="115">
        <v>50600115501</v>
      </c>
      <c r="E31" s="116" t="s">
        <v>299</v>
      </c>
      <c r="F31" s="117" t="s">
        <v>260</v>
      </c>
      <c r="G31" s="125">
        <v>1</v>
      </c>
      <c r="H31" s="135">
        <v>30</v>
      </c>
      <c r="I31" s="135"/>
      <c r="J31" s="72">
        <v>55</v>
      </c>
      <c r="K31" s="78">
        <f t="shared" si="0"/>
        <v>1.2</v>
      </c>
      <c r="L31" s="78">
        <f t="shared" si="1"/>
        <v>0</v>
      </c>
      <c r="M31" s="45">
        <f t="shared" si="2"/>
        <v>36</v>
      </c>
      <c r="N31" s="381">
        <f>430*30%</f>
        <v>129</v>
      </c>
      <c r="O31" s="376">
        <v>0</v>
      </c>
      <c r="P31" s="374">
        <f>SUM(M31:M50)+N31+O31</f>
        <v>865.1</v>
      </c>
      <c r="Q31" s="376">
        <v>21.4</v>
      </c>
      <c r="R31" s="374">
        <v>0</v>
      </c>
      <c r="S31" s="379">
        <v>430</v>
      </c>
      <c r="T31" s="376">
        <v>430</v>
      </c>
      <c r="U31" s="379">
        <v>112</v>
      </c>
      <c r="V31" s="406">
        <v>112</v>
      </c>
      <c r="W31" s="379">
        <v>56</v>
      </c>
      <c r="X31" s="376">
        <v>56</v>
      </c>
      <c r="Y31" s="374">
        <f>ROUND((P31-T31),1)</f>
        <v>435.1</v>
      </c>
      <c r="Z31" s="419">
        <f>IF(OR(SUM(V31)="",SUM(Q31)=""),0,IF(OR(SUM(U31)=320,SUM(V31)&gt;0),ROUND((SUM(Q31)-SUM(V31)),1),0))</f>
        <v>-90.6</v>
      </c>
      <c r="AA31" s="419">
        <f>IF(OR(SUM(X31)="",SUM(R31)=""),0,IF(OR(SUM(W31)=160,SUM(X31)&gt;0),ROUND((SUM(R31)-SUM(X31)),1),0))</f>
        <v>-56</v>
      </c>
      <c r="AB31" s="436"/>
      <c r="AC31" s="427">
        <f>SUM(Y31:AA50)</f>
        <v>288.5</v>
      </c>
      <c r="AD31" s="74"/>
    </row>
    <row r="32" spans="1:30" s="183" customFormat="1" ht="18.75" customHeight="1">
      <c r="A32" s="111"/>
      <c r="B32" s="119"/>
      <c r="C32" s="120"/>
      <c r="D32" s="115"/>
      <c r="E32" s="116" t="s">
        <v>437</v>
      </c>
      <c r="F32" s="117" t="s">
        <v>390</v>
      </c>
      <c r="G32" s="125">
        <v>1</v>
      </c>
      <c r="H32" s="135"/>
      <c r="I32" s="135">
        <v>60</v>
      </c>
      <c r="J32" s="72">
        <v>55</v>
      </c>
      <c r="K32" s="78">
        <f t="shared" si="0"/>
        <v>0</v>
      </c>
      <c r="L32" s="78">
        <f t="shared" si="1"/>
        <v>1.2</v>
      </c>
      <c r="M32" s="45">
        <f t="shared" si="2"/>
        <v>54</v>
      </c>
      <c r="N32" s="382"/>
      <c r="O32" s="378"/>
      <c r="P32" s="377"/>
      <c r="Q32" s="378"/>
      <c r="R32" s="377"/>
      <c r="S32" s="380"/>
      <c r="T32" s="378"/>
      <c r="U32" s="380"/>
      <c r="V32" s="407"/>
      <c r="W32" s="380"/>
      <c r="X32" s="378"/>
      <c r="Y32" s="377"/>
      <c r="Z32" s="422"/>
      <c r="AA32" s="422"/>
      <c r="AB32" s="437"/>
      <c r="AC32" s="428"/>
      <c r="AD32" s="74"/>
    </row>
    <row r="33" spans="1:30" s="183" customFormat="1" ht="18.75" customHeight="1">
      <c r="A33" s="111"/>
      <c r="B33" s="119"/>
      <c r="C33" s="120"/>
      <c r="D33" s="115"/>
      <c r="E33" s="116" t="s">
        <v>438</v>
      </c>
      <c r="F33" s="117" t="s">
        <v>436</v>
      </c>
      <c r="G33" s="125">
        <v>1</v>
      </c>
      <c r="H33" s="135"/>
      <c r="I33" s="135">
        <v>60</v>
      </c>
      <c r="J33" s="72">
        <v>55</v>
      </c>
      <c r="K33" s="78">
        <f t="shared" si="0"/>
        <v>0</v>
      </c>
      <c r="L33" s="78">
        <f t="shared" si="1"/>
        <v>1.2</v>
      </c>
      <c r="M33" s="45">
        <f t="shared" si="2"/>
        <v>54</v>
      </c>
      <c r="N33" s="382"/>
      <c r="O33" s="378"/>
      <c r="P33" s="377"/>
      <c r="Q33" s="378"/>
      <c r="R33" s="377"/>
      <c r="S33" s="380"/>
      <c r="T33" s="378"/>
      <c r="U33" s="380"/>
      <c r="V33" s="407"/>
      <c r="W33" s="380"/>
      <c r="X33" s="378"/>
      <c r="Y33" s="377"/>
      <c r="Z33" s="422"/>
      <c r="AA33" s="422"/>
      <c r="AB33" s="437"/>
      <c r="AC33" s="428"/>
      <c r="AD33" s="74"/>
    </row>
    <row r="34" spans="1:30" ht="18" customHeight="1">
      <c r="A34" s="81"/>
      <c r="B34" s="119"/>
      <c r="C34" s="120"/>
      <c r="D34" s="115">
        <v>41000092301</v>
      </c>
      <c r="E34" s="116" t="s">
        <v>186</v>
      </c>
      <c r="F34" s="117" t="s">
        <v>157</v>
      </c>
      <c r="G34" s="126">
        <v>1</v>
      </c>
      <c r="H34" s="135">
        <v>30</v>
      </c>
      <c r="I34" s="135">
        <v>45</v>
      </c>
      <c r="J34" s="72">
        <v>30</v>
      </c>
      <c r="K34" s="78">
        <f t="shared" si="0"/>
        <v>1</v>
      </c>
      <c r="L34" s="78">
        <f t="shared" si="1"/>
        <v>1.1000000000000001</v>
      </c>
      <c r="M34" s="45">
        <f t="shared" si="2"/>
        <v>67.099999999999994</v>
      </c>
      <c r="N34" s="372"/>
      <c r="O34" s="378"/>
      <c r="P34" s="377"/>
      <c r="Q34" s="378"/>
      <c r="R34" s="377"/>
      <c r="S34" s="380"/>
      <c r="T34" s="378"/>
      <c r="U34" s="380"/>
      <c r="V34" s="407"/>
      <c r="W34" s="380"/>
      <c r="X34" s="378"/>
      <c r="Y34" s="377"/>
      <c r="Z34" s="422"/>
      <c r="AA34" s="422"/>
      <c r="AB34" s="437"/>
      <c r="AC34" s="428"/>
      <c r="AD34" s="74"/>
    </row>
    <row r="35" spans="1:30" ht="18" customHeight="1">
      <c r="A35" s="81"/>
      <c r="B35" s="119"/>
      <c r="C35" s="120"/>
      <c r="D35" s="115">
        <v>71400119919</v>
      </c>
      <c r="E35" s="116" t="s">
        <v>159</v>
      </c>
      <c r="F35" s="117" t="s">
        <v>300</v>
      </c>
      <c r="G35" s="126">
        <v>1</v>
      </c>
      <c r="H35" s="135">
        <v>30</v>
      </c>
      <c r="I35" s="135">
        <v>60</v>
      </c>
      <c r="J35" s="72">
        <v>80</v>
      </c>
      <c r="K35" s="78">
        <f t="shared" si="0"/>
        <v>1.3</v>
      </c>
      <c r="L35" s="78">
        <f t="shared" si="1"/>
        <v>1.2</v>
      </c>
      <c r="M35" s="45">
        <f t="shared" si="2"/>
        <v>93</v>
      </c>
      <c r="N35" s="372"/>
      <c r="O35" s="378"/>
      <c r="P35" s="377"/>
      <c r="Q35" s="378"/>
      <c r="R35" s="377"/>
      <c r="S35" s="380"/>
      <c r="T35" s="378"/>
      <c r="U35" s="380"/>
      <c r="V35" s="407"/>
      <c r="W35" s="380"/>
      <c r="X35" s="378"/>
      <c r="Y35" s="377"/>
      <c r="Z35" s="422"/>
      <c r="AA35" s="422"/>
      <c r="AB35" s="437"/>
      <c r="AC35" s="428"/>
      <c r="AD35" s="74"/>
    </row>
    <row r="36" spans="1:30" ht="18" customHeight="1">
      <c r="A36" s="81"/>
      <c r="B36" s="119"/>
      <c r="C36" s="120"/>
      <c r="D36" s="115"/>
      <c r="E36" s="116" t="s">
        <v>226</v>
      </c>
      <c r="F36" s="44" t="s">
        <v>165</v>
      </c>
      <c r="G36" s="126">
        <v>2</v>
      </c>
      <c r="H36" s="135">
        <v>15</v>
      </c>
      <c r="I36" s="135">
        <v>60</v>
      </c>
      <c r="J36" s="72">
        <v>40</v>
      </c>
      <c r="K36" s="78">
        <f t="shared" si="0"/>
        <v>1.2</v>
      </c>
      <c r="L36" s="78">
        <f t="shared" si="1"/>
        <v>1.2</v>
      </c>
      <c r="M36" s="45">
        <f t="shared" si="2"/>
        <v>72</v>
      </c>
      <c r="N36" s="372"/>
      <c r="O36" s="378"/>
      <c r="P36" s="377"/>
      <c r="Q36" s="378"/>
      <c r="R36" s="377"/>
      <c r="S36" s="380"/>
      <c r="T36" s="378"/>
      <c r="U36" s="380"/>
      <c r="V36" s="407"/>
      <c r="W36" s="380"/>
      <c r="X36" s="378"/>
      <c r="Y36" s="377"/>
      <c r="Z36" s="422"/>
      <c r="AA36" s="422"/>
      <c r="AB36" s="437"/>
      <c r="AC36" s="428"/>
      <c r="AD36" s="74"/>
    </row>
    <row r="37" spans="1:30" ht="18" customHeight="1">
      <c r="A37" s="111"/>
      <c r="B37" s="119"/>
      <c r="C37" s="120"/>
      <c r="D37" s="115"/>
      <c r="E37" s="116" t="s">
        <v>159</v>
      </c>
      <c r="F37" s="117" t="s">
        <v>364</v>
      </c>
      <c r="G37" s="126">
        <v>2</v>
      </c>
      <c r="H37" s="135">
        <v>30</v>
      </c>
      <c r="I37" s="135">
        <v>60</v>
      </c>
      <c r="J37" s="72">
        <v>40</v>
      </c>
      <c r="K37" s="78">
        <f t="shared" si="0"/>
        <v>1.2</v>
      </c>
      <c r="L37" s="78">
        <f t="shared" si="1"/>
        <v>1.2</v>
      </c>
      <c r="M37" s="45">
        <f t="shared" si="2"/>
        <v>90</v>
      </c>
      <c r="N37" s="375"/>
      <c r="O37" s="378"/>
      <c r="P37" s="377"/>
      <c r="Q37" s="378"/>
      <c r="R37" s="377"/>
      <c r="S37" s="380"/>
      <c r="T37" s="378"/>
      <c r="U37" s="380"/>
      <c r="V37" s="407"/>
      <c r="W37" s="380"/>
      <c r="X37" s="378"/>
      <c r="Y37" s="377"/>
      <c r="Z37" s="422"/>
      <c r="AA37" s="422"/>
      <c r="AB37" s="437"/>
      <c r="AC37" s="428"/>
      <c r="AD37" s="74"/>
    </row>
    <row r="38" spans="1:30" ht="18" customHeight="1">
      <c r="A38" s="111"/>
      <c r="B38" s="119"/>
      <c r="C38" s="120"/>
      <c r="D38" s="115"/>
      <c r="E38" s="116" t="s">
        <v>159</v>
      </c>
      <c r="F38" s="117" t="s">
        <v>365</v>
      </c>
      <c r="G38" s="126">
        <v>2</v>
      </c>
      <c r="H38" s="135">
        <v>30</v>
      </c>
      <c r="I38" s="135">
        <v>60</v>
      </c>
      <c r="J38" s="72">
        <v>40</v>
      </c>
      <c r="K38" s="78">
        <f t="shared" si="0"/>
        <v>1.2</v>
      </c>
      <c r="L38" s="78">
        <f t="shared" si="1"/>
        <v>1.2</v>
      </c>
      <c r="M38" s="45">
        <f t="shared" si="2"/>
        <v>90</v>
      </c>
      <c r="N38" s="375"/>
      <c r="O38" s="378"/>
      <c r="P38" s="377"/>
      <c r="Q38" s="378"/>
      <c r="R38" s="377"/>
      <c r="S38" s="380"/>
      <c r="T38" s="378"/>
      <c r="U38" s="380"/>
      <c r="V38" s="407"/>
      <c r="W38" s="380"/>
      <c r="X38" s="378"/>
      <c r="Y38" s="377"/>
      <c r="Z38" s="422"/>
      <c r="AA38" s="422"/>
      <c r="AB38" s="437"/>
      <c r="AC38" s="428"/>
      <c r="AD38" s="74"/>
    </row>
    <row r="39" spans="1:30" ht="18" customHeight="1">
      <c r="A39" s="111"/>
      <c r="B39" s="119"/>
      <c r="C39" s="120"/>
      <c r="D39" s="115"/>
      <c r="E39" s="116" t="s">
        <v>159</v>
      </c>
      <c r="F39" s="117" t="s">
        <v>374</v>
      </c>
      <c r="G39" s="126">
        <v>2</v>
      </c>
      <c r="H39" s="135">
        <v>30</v>
      </c>
      <c r="I39" s="135">
        <v>60</v>
      </c>
      <c r="J39" s="72">
        <v>40</v>
      </c>
      <c r="K39" s="78">
        <f t="shared" si="0"/>
        <v>1.2</v>
      </c>
      <c r="L39" s="78">
        <f t="shared" si="1"/>
        <v>1.2</v>
      </c>
      <c r="M39" s="45">
        <f t="shared" si="2"/>
        <v>90</v>
      </c>
      <c r="N39" s="375"/>
      <c r="O39" s="378"/>
      <c r="P39" s="377"/>
      <c r="Q39" s="378"/>
      <c r="R39" s="377"/>
      <c r="S39" s="380"/>
      <c r="T39" s="378"/>
      <c r="U39" s="380"/>
      <c r="V39" s="407"/>
      <c r="W39" s="380"/>
      <c r="X39" s="378"/>
      <c r="Y39" s="377"/>
      <c r="Z39" s="422"/>
      <c r="AA39" s="422"/>
      <c r="AB39" s="437"/>
      <c r="AC39" s="428"/>
      <c r="AD39" s="74"/>
    </row>
    <row r="40" spans="1:30" ht="18" customHeight="1">
      <c r="A40" s="111"/>
      <c r="B40" s="119"/>
      <c r="C40" s="120"/>
      <c r="D40" s="115"/>
      <c r="E40" s="116" t="s">
        <v>159</v>
      </c>
      <c r="F40" s="117" t="s">
        <v>375</v>
      </c>
      <c r="G40" s="126">
        <v>2</v>
      </c>
      <c r="H40" s="135">
        <v>30</v>
      </c>
      <c r="I40" s="135">
        <v>60</v>
      </c>
      <c r="J40" s="72">
        <v>40</v>
      </c>
      <c r="K40" s="78">
        <f t="shared" si="0"/>
        <v>1.2</v>
      </c>
      <c r="L40" s="78">
        <f t="shared" si="1"/>
        <v>1.2</v>
      </c>
      <c r="M40" s="45">
        <f t="shared" si="2"/>
        <v>90</v>
      </c>
      <c r="N40" s="375"/>
      <c r="O40" s="378"/>
      <c r="P40" s="377"/>
      <c r="Q40" s="378"/>
      <c r="R40" s="377"/>
      <c r="S40" s="380"/>
      <c r="T40" s="378"/>
      <c r="U40" s="380"/>
      <c r="V40" s="407"/>
      <c r="W40" s="380"/>
      <c r="X40" s="378"/>
      <c r="Y40" s="377"/>
      <c r="Z40" s="422"/>
      <c r="AA40" s="422"/>
      <c r="AB40" s="437"/>
      <c r="AC40" s="428"/>
      <c r="AD40" s="74"/>
    </row>
    <row r="41" spans="1:30" ht="18" hidden="1" customHeight="1">
      <c r="A41" s="111"/>
      <c r="B41" s="119"/>
      <c r="C41" s="120"/>
      <c r="D41" s="115"/>
      <c r="E41" s="116"/>
      <c r="F41" s="117"/>
      <c r="G41" s="126"/>
      <c r="H41" s="135"/>
      <c r="I41" s="135"/>
      <c r="J41" s="72"/>
      <c r="K41" s="78"/>
      <c r="L41" s="78"/>
      <c r="M41" s="45"/>
      <c r="N41" s="375"/>
      <c r="O41" s="378"/>
      <c r="P41" s="377"/>
      <c r="Q41" s="378"/>
      <c r="R41" s="377"/>
      <c r="S41" s="380"/>
      <c r="T41" s="378"/>
      <c r="U41" s="380"/>
      <c r="V41" s="407"/>
      <c r="W41" s="380"/>
      <c r="X41" s="378"/>
      <c r="Y41" s="377"/>
      <c r="Z41" s="422"/>
      <c r="AA41" s="422"/>
      <c r="AB41" s="437"/>
      <c r="AC41" s="428"/>
      <c r="AD41" s="74"/>
    </row>
    <row r="42" spans="1:30" ht="18" hidden="1" customHeight="1">
      <c r="A42" s="111"/>
      <c r="B42" s="119"/>
      <c r="C42" s="120"/>
      <c r="D42" s="115"/>
      <c r="E42" s="116"/>
      <c r="F42" s="117"/>
      <c r="G42" s="126"/>
      <c r="H42" s="135"/>
      <c r="I42" s="135"/>
      <c r="J42" s="72"/>
      <c r="K42" s="78">
        <f t="shared" si="0"/>
        <v>0</v>
      </c>
      <c r="L42" s="78">
        <f t="shared" si="1"/>
        <v>0</v>
      </c>
      <c r="M42" s="45">
        <f t="shared" si="2"/>
        <v>0</v>
      </c>
      <c r="N42" s="375"/>
      <c r="O42" s="378"/>
      <c r="P42" s="377"/>
      <c r="Q42" s="378"/>
      <c r="R42" s="377"/>
      <c r="S42" s="380"/>
      <c r="T42" s="378"/>
      <c r="U42" s="380"/>
      <c r="V42" s="407"/>
      <c r="W42" s="380"/>
      <c r="X42" s="378"/>
      <c r="Y42" s="377"/>
      <c r="Z42" s="422"/>
      <c r="AA42" s="422"/>
      <c r="AB42" s="437"/>
      <c r="AC42" s="428"/>
      <c r="AD42" s="74"/>
    </row>
    <row r="43" spans="1:30" ht="18" hidden="1" customHeight="1">
      <c r="A43" s="81"/>
      <c r="B43" s="119"/>
      <c r="C43" s="120"/>
      <c r="D43" s="115"/>
      <c r="E43" s="116"/>
      <c r="F43" s="117"/>
      <c r="G43" s="126"/>
      <c r="H43" s="135"/>
      <c r="I43" s="135"/>
      <c r="J43" s="72"/>
      <c r="K43" s="78">
        <f t="shared" si="0"/>
        <v>0</v>
      </c>
      <c r="L43" s="78">
        <f t="shared" si="1"/>
        <v>0</v>
      </c>
      <c r="M43" s="45">
        <f t="shared" si="2"/>
        <v>0</v>
      </c>
      <c r="N43" s="372"/>
      <c r="O43" s="378"/>
      <c r="P43" s="377"/>
      <c r="Q43" s="378"/>
      <c r="R43" s="377"/>
      <c r="S43" s="380"/>
      <c r="T43" s="378"/>
      <c r="U43" s="380"/>
      <c r="V43" s="407"/>
      <c r="W43" s="380"/>
      <c r="X43" s="378"/>
      <c r="Y43" s="377"/>
      <c r="Z43" s="422"/>
      <c r="AA43" s="422"/>
      <c r="AB43" s="437"/>
      <c r="AC43" s="428"/>
      <c r="AD43" s="74"/>
    </row>
    <row r="44" spans="1:30" ht="18" hidden="1" customHeight="1">
      <c r="A44" s="81"/>
      <c r="B44" s="119"/>
      <c r="C44" s="120"/>
      <c r="D44" s="115"/>
      <c r="E44" s="116"/>
      <c r="F44" s="117"/>
      <c r="G44" s="126"/>
      <c r="H44" s="135"/>
      <c r="I44" s="135"/>
      <c r="J44" s="72"/>
      <c r="K44" s="78">
        <f t="shared" si="0"/>
        <v>0</v>
      </c>
      <c r="L44" s="78">
        <f t="shared" si="1"/>
        <v>0</v>
      </c>
      <c r="M44" s="45">
        <f t="shared" si="2"/>
        <v>0</v>
      </c>
      <c r="N44" s="372"/>
      <c r="O44" s="378"/>
      <c r="P44" s="377"/>
      <c r="Q44" s="378"/>
      <c r="R44" s="377"/>
      <c r="S44" s="380"/>
      <c r="T44" s="378"/>
      <c r="U44" s="380"/>
      <c r="V44" s="407"/>
      <c r="W44" s="380"/>
      <c r="X44" s="378"/>
      <c r="Y44" s="377"/>
      <c r="Z44" s="422"/>
      <c r="AA44" s="422"/>
      <c r="AB44" s="437"/>
      <c r="AC44" s="428"/>
      <c r="AD44" s="74"/>
    </row>
    <row r="45" spans="1:30" ht="18" hidden="1" customHeight="1">
      <c r="A45" s="111"/>
      <c r="B45" s="119"/>
      <c r="C45" s="120"/>
      <c r="D45" s="115"/>
      <c r="E45" s="116"/>
      <c r="F45" s="117"/>
      <c r="G45" s="126"/>
      <c r="H45" s="135"/>
      <c r="I45" s="135"/>
      <c r="J45" s="72"/>
      <c r="K45" s="78">
        <f t="shared" si="0"/>
        <v>0</v>
      </c>
      <c r="L45" s="78">
        <f t="shared" si="1"/>
        <v>0</v>
      </c>
      <c r="M45" s="45">
        <f t="shared" si="2"/>
        <v>0</v>
      </c>
      <c r="N45" s="375"/>
      <c r="O45" s="378"/>
      <c r="P45" s="377"/>
      <c r="Q45" s="378"/>
      <c r="R45" s="377"/>
      <c r="S45" s="380"/>
      <c r="T45" s="378"/>
      <c r="U45" s="380"/>
      <c r="V45" s="407"/>
      <c r="W45" s="380"/>
      <c r="X45" s="378"/>
      <c r="Y45" s="377"/>
      <c r="Z45" s="422"/>
      <c r="AA45" s="422"/>
      <c r="AB45" s="437"/>
      <c r="AC45" s="428"/>
      <c r="AD45" s="74"/>
    </row>
    <row r="46" spans="1:30" ht="18" hidden="1" customHeight="1">
      <c r="A46" s="111"/>
      <c r="B46" s="119"/>
      <c r="C46" s="120"/>
      <c r="D46" s="115"/>
      <c r="E46" s="116"/>
      <c r="F46" s="117"/>
      <c r="G46" s="126"/>
      <c r="H46" s="135"/>
      <c r="I46" s="135"/>
      <c r="J46" s="72"/>
      <c r="K46" s="78">
        <f t="shared" si="0"/>
        <v>0</v>
      </c>
      <c r="L46" s="78">
        <f t="shared" si="1"/>
        <v>0</v>
      </c>
      <c r="M46" s="45">
        <f t="shared" si="2"/>
        <v>0</v>
      </c>
      <c r="N46" s="375"/>
      <c r="O46" s="378"/>
      <c r="P46" s="377"/>
      <c r="Q46" s="378"/>
      <c r="R46" s="377"/>
      <c r="S46" s="380"/>
      <c r="T46" s="378"/>
      <c r="U46" s="380"/>
      <c r="V46" s="407"/>
      <c r="W46" s="380"/>
      <c r="X46" s="378"/>
      <c r="Y46" s="377"/>
      <c r="Z46" s="422"/>
      <c r="AA46" s="422"/>
      <c r="AB46" s="437"/>
      <c r="AC46" s="428"/>
      <c r="AD46" s="74"/>
    </row>
    <row r="47" spans="1:30" ht="18" hidden="1" customHeight="1">
      <c r="A47" s="111"/>
      <c r="B47" s="119"/>
      <c r="C47" s="120"/>
      <c r="D47" s="115"/>
      <c r="E47" s="116"/>
      <c r="F47" s="117"/>
      <c r="G47" s="126"/>
      <c r="H47" s="135"/>
      <c r="I47" s="135"/>
      <c r="J47" s="72"/>
      <c r="K47" s="78">
        <f t="shared" si="0"/>
        <v>0</v>
      </c>
      <c r="L47" s="78">
        <f t="shared" si="1"/>
        <v>0</v>
      </c>
      <c r="M47" s="45">
        <f t="shared" si="2"/>
        <v>0</v>
      </c>
      <c r="N47" s="375"/>
      <c r="O47" s="378"/>
      <c r="P47" s="377"/>
      <c r="Q47" s="378"/>
      <c r="R47" s="377"/>
      <c r="S47" s="380"/>
      <c r="T47" s="378"/>
      <c r="U47" s="380"/>
      <c r="V47" s="407"/>
      <c r="W47" s="380"/>
      <c r="X47" s="378"/>
      <c r="Y47" s="377"/>
      <c r="Z47" s="422"/>
      <c r="AA47" s="422"/>
      <c r="AB47" s="437"/>
      <c r="AC47" s="428"/>
      <c r="AD47" s="74"/>
    </row>
    <row r="48" spans="1:30" ht="18" hidden="1" customHeight="1">
      <c r="A48" s="111"/>
      <c r="B48" s="119"/>
      <c r="C48" s="120"/>
      <c r="D48" s="115"/>
      <c r="E48" s="116"/>
      <c r="F48" s="117"/>
      <c r="G48" s="126"/>
      <c r="H48" s="135"/>
      <c r="I48" s="135"/>
      <c r="J48" s="72"/>
      <c r="K48" s="78">
        <f t="shared" si="0"/>
        <v>0</v>
      </c>
      <c r="L48" s="78">
        <f t="shared" si="1"/>
        <v>0</v>
      </c>
      <c r="M48" s="45">
        <f t="shared" si="2"/>
        <v>0</v>
      </c>
      <c r="N48" s="375"/>
      <c r="O48" s="378"/>
      <c r="P48" s="377"/>
      <c r="Q48" s="378"/>
      <c r="R48" s="377"/>
      <c r="S48" s="380"/>
      <c r="T48" s="378"/>
      <c r="U48" s="380"/>
      <c r="V48" s="407"/>
      <c r="W48" s="380"/>
      <c r="X48" s="378"/>
      <c r="Y48" s="377"/>
      <c r="Z48" s="422"/>
      <c r="AA48" s="422"/>
      <c r="AB48" s="437"/>
      <c r="AC48" s="428"/>
      <c r="AD48" s="74"/>
    </row>
    <row r="49" spans="1:30" ht="18" hidden="1" customHeight="1">
      <c r="A49" s="111"/>
      <c r="B49" s="119"/>
      <c r="C49" s="120"/>
      <c r="D49" s="115"/>
      <c r="E49" s="116"/>
      <c r="F49" s="117"/>
      <c r="G49" s="126"/>
      <c r="H49" s="135"/>
      <c r="I49" s="135"/>
      <c r="J49" s="72"/>
      <c r="K49" s="78">
        <f t="shared" si="0"/>
        <v>0</v>
      </c>
      <c r="L49" s="78">
        <f t="shared" si="1"/>
        <v>0</v>
      </c>
      <c r="M49" s="45">
        <f t="shared" si="2"/>
        <v>0</v>
      </c>
      <c r="N49" s="375"/>
      <c r="O49" s="378"/>
      <c r="P49" s="377"/>
      <c r="Q49" s="378"/>
      <c r="R49" s="377"/>
      <c r="S49" s="380"/>
      <c r="T49" s="378"/>
      <c r="U49" s="380"/>
      <c r="V49" s="407"/>
      <c r="W49" s="380"/>
      <c r="X49" s="378"/>
      <c r="Y49" s="377"/>
      <c r="Z49" s="422"/>
      <c r="AA49" s="422"/>
      <c r="AB49" s="437"/>
      <c r="AC49" s="428"/>
      <c r="AD49" s="74"/>
    </row>
    <row r="50" spans="1:30" ht="18" hidden="1" customHeight="1">
      <c r="A50" s="81"/>
      <c r="B50" s="119"/>
      <c r="C50" s="120"/>
      <c r="D50" s="115"/>
      <c r="E50" s="116"/>
      <c r="F50" s="117"/>
      <c r="G50" s="126"/>
      <c r="H50" s="135"/>
      <c r="I50" s="135"/>
      <c r="J50" s="72"/>
      <c r="K50" s="78">
        <f t="shared" si="0"/>
        <v>0</v>
      </c>
      <c r="L50" s="78">
        <f t="shared" si="1"/>
        <v>0</v>
      </c>
      <c r="M50" s="45">
        <f t="shared" si="2"/>
        <v>0</v>
      </c>
      <c r="N50" s="367"/>
      <c r="O50" s="389"/>
      <c r="P50" s="392"/>
      <c r="Q50" s="389"/>
      <c r="R50" s="392"/>
      <c r="S50" s="404"/>
      <c r="T50" s="389"/>
      <c r="U50" s="404"/>
      <c r="V50" s="408"/>
      <c r="W50" s="404"/>
      <c r="X50" s="389"/>
      <c r="Y50" s="392"/>
      <c r="Z50" s="424"/>
      <c r="AA50" s="424"/>
      <c r="AB50" s="438"/>
      <c r="AC50" s="431"/>
      <c r="AD50" s="74"/>
    </row>
    <row r="51" spans="1:30" ht="18" customHeight="1">
      <c r="A51" s="94">
        <v>3</v>
      </c>
      <c r="B51" s="264" t="s">
        <v>82</v>
      </c>
      <c r="C51" s="265" t="s">
        <v>83</v>
      </c>
      <c r="D51" s="42">
        <v>21100094401</v>
      </c>
      <c r="E51" s="43" t="s">
        <v>287</v>
      </c>
      <c r="F51" s="44" t="s">
        <v>214</v>
      </c>
      <c r="G51" s="69">
        <v>1</v>
      </c>
      <c r="H51" s="73">
        <v>15</v>
      </c>
      <c r="I51" s="272">
        <v>60</v>
      </c>
      <c r="J51" s="72">
        <v>22</v>
      </c>
      <c r="K51" s="78">
        <f t="shared" si="0"/>
        <v>1</v>
      </c>
      <c r="L51" s="78">
        <f t="shared" si="1"/>
        <v>1</v>
      </c>
      <c r="M51" s="45">
        <f t="shared" si="2"/>
        <v>60</v>
      </c>
      <c r="N51" s="381">
        <f>430*15%</f>
        <v>64.5</v>
      </c>
      <c r="O51" s="376">
        <v>0</v>
      </c>
      <c r="P51" s="374">
        <f>SUM(M51:M70)+N51+O51</f>
        <v>891</v>
      </c>
      <c r="Q51" s="376">
        <v>0</v>
      </c>
      <c r="R51" s="374">
        <v>0</v>
      </c>
      <c r="S51" s="379">
        <v>430</v>
      </c>
      <c r="T51" s="376">
        <v>430</v>
      </c>
      <c r="U51" s="379">
        <v>112</v>
      </c>
      <c r="V51" s="406">
        <v>112</v>
      </c>
      <c r="W51" s="379">
        <v>56</v>
      </c>
      <c r="X51" s="376">
        <v>56</v>
      </c>
      <c r="Y51" s="374">
        <f>ROUND((P51-T51),1)</f>
        <v>461</v>
      </c>
      <c r="Z51" s="419">
        <f>IF(OR(SUM(V51:V70)="",SUM(Q51:Q70)=""),0,IF(OR(SUM(U51:U70)=320,SUM(V51:V70)&gt;0),ROUND((SUM(Q51:Q70)-SUM(V51:V70)),1),0))</f>
        <v>-112</v>
      </c>
      <c r="AA51" s="419">
        <f>IF(OR(SUM(X51:X70)="",SUM(R51:R70)=""),0,IF(OR(SUM(W51:W70)=160,SUM(X51:X70)&gt;0),ROUND((SUM(R51:R70)-SUM(X51:X70)),1),0))</f>
        <v>-56</v>
      </c>
      <c r="AB51" s="420"/>
      <c r="AC51" s="427">
        <f>SUM(Y51:AA70)</f>
        <v>293</v>
      </c>
      <c r="AD51" s="74"/>
    </row>
    <row r="52" spans="1:30" ht="18" customHeight="1">
      <c r="A52" s="81"/>
      <c r="B52" s="97"/>
      <c r="C52" s="98"/>
      <c r="D52" s="42">
        <v>21100094404</v>
      </c>
      <c r="E52" s="43" t="s">
        <v>287</v>
      </c>
      <c r="F52" s="44" t="s">
        <v>258</v>
      </c>
      <c r="G52" s="69">
        <v>1</v>
      </c>
      <c r="H52" s="73">
        <v>15</v>
      </c>
      <c r="I52" s="73">
        <v>60</v>
      </c>
      <c r="J52" s="72">
        <v>53</v>
      </c>
      <c r="K52" s="78">
        <f t="shared" si="0"/>
        <v>1.2</v>
      </c>
      <c r="L52" s="78">
        <f t="shared" si="1"/>
        <v>1.2</v>
      </c>
      <c r="M52" s="45">
        <f t="shared" si="2"/>
        <v>72</v>
      </c>
      <c r="N52" s="372"/>
      <c r="O52" s="372"/>
      <c r="P52" s="377"/>
      <c r="Q52" s="378"/>
      <c r="R52" s="377"/>
      <c r="S52" s="380"/>
      <c r="T52" s="378"/>
      <c r="U52" s="380"/>
      <c r="V52" s="407"/>
      <c r="W52" s="380"/>
      <c r="X52" s="378"/>
      <c r="Y52" s="377"/>
      <c r="Z52" s="422"/>
      <c r="AA52" s="422"/>
      <c r="AB52" s="421"/>
      <c r="AC52" s="428"/>
      <c r="AD52" s="74"/>
    </row>
    <row r="53" spans="1:30" ht="18" customHeight="1">
      <c r="A53" s="81"/>
      <c r="B53" s="97"/>
      <c r="C53" s="98"/>
      <c r="D53" s="42">
        <v>71400106702</v>
      </c>
      <c r="E53" s="43" t="s">
        <v>184</v>
      </c>
      <c r="F53" s="44" t="s">
        <v>288</v>
      </c>
      <c r="G53" s="69">
        <v>1</v>
      </c>
      <c r="H53" s="73">
        <v>15</v>
      </c>
      <c r="I53" s="73">
        <v>0</v>
      </c>
      <c r="J53" s="72">
        <v>77</v>
      </c>
      <c r="K53" s="78">
        <f t="shared" si="0"/>
        <v>1.3</v>
      </c>
      <c r="L53" s="78">
        <f t="shared" si="1"/>
        <v>0</v>
      </c>
      <c r="M53" s="45">
        <f t="shared" si="2"/>
        <v>19.5</v>
      </c>
      <c r="N53" s="372"/>
      <c r="O53" s="372"/>
      <c r="P53" s="377"/>
      <c r="Q53" s="378"/>
      <c r="R53" s="377"/>
      <c r="S53" s="380"/>
      <c r="T53" s="378"/>
      <c r="U53" s="380"/>
      <c r="V53" s="407"/>
      <c r="W53" s="380"/>
      <c r="X53" s="378"/>
      <c r="Y53" s="377"/>
      <c r="Z53" s="422"/>
      <c r="AA53" s="422"/>
      <c r="AB53" s="421"/>
      <c r="AC53" s="428"/>
      <c r="AD53" s="74"/>
    </row>
    <row r="54" spans="1:30" ht="18" customHeight="1">
      <c r="A54" s="111"/>
      <c r="B54" s="97"/>
      <c r="C54" s="98"/>
      <c r="D54" s="42">
        <v>71400106702</v>
      </c>
      <c r="E54" s="43" t="s">
        <v>184</v>
      </c>
      <c r="F54" s="44" t="s">
        <v>288</v>
      </c>
      <c r="G54" s="69">
        <v>1</v>
      </c>
      <c r="H54" s="73">
        <v>0</v>
      </c>
      <c r="I54" s="73">
        <v>60</v>
      </c>
      <c r="J54" s="72">
        <v>39</v>
      </c>
      <c r="K54" s="78">
        <f t="shared" si="0"/>
        <v>0</v>
      </c>
      <c r="L54" s="78">
        <f t="shared" si="1"/>
        <v>1.2</v>
      </c>
      <c r="M54" s="45">
        <f t="shared" si="2"/>
        <v>54</v>
      </c>
      <c r="N54" s="375"/>
      <c r="O54" s="375"/>
      <c r="P54" s="377"/>
      <c r="Q54" s="378"/>
      <c r="R54" s="377"/>
      <c r="S54" s="380"/>
      <c r="T54" s="378"/>
      <c r="U54" s="380"/>
      <c r="V54" s="407"/>
      <c r="W54" s="380"/>
      <c r="X54" s="378"/>
      <c r="Y54" s="377"/>
      <c r="Z54" s="422"/>
      <c r="AA54" s="422"/>
      <c r="AB54" s="421"/>
      <c r="AC54" s="428"/>
      <c r="AD54" s="74"/>
    </row>
    <row r="55" spans="1:30" ht="18" customHeight="1">
      <c r="A55" s="111"/>
      <c r="B55" s="97"/>
      <c r="C55" s="98"/>
      <c r="D55" s="42">
        <v>71400106708</v>
      </c>
      <c r="E55" s="43" t="s">
        <v>184</v>
      </c>
      <c r="F55" s="44" t="s">
        <v>289</v>
      </c>
      <c r="G55" s="69">
        <v>1</v>
      </c>
      <c r="H55" s="73">
        <v>0</v>
      </c>
      <c r="I55" s="73">
        <v>60</v>
      </c>
      <c r="J55" s="72">
        <v>38</v>
      </c>
      <c r="K55" s="78">
        <f t="shared" si="0"/>
        <v>0</v>
      </c>
      <c r="L55" s="78">
        <f t="shared" si="1"/>
        <v>1.2</v>
      </c>
      <c r="M55" s="45">
        <f t="shared" si="2"/>
        <v>54</v>
      </c>
      <c r="N55" s="375"/>
      <c r="O55" s="375"/>
      <c r="P55" s="377"/>
      <c r="Q55" s="378"/>
      <c r="R55" s="377"/>
      <c r="S55" s="380"/>
      <c r="T55" s="378"/>
      <c r="U55" s="380"/>
      <c r="V55" s="407"/>
      <c r="W55" s="380"/>
      <c r="X55" s="378"/>
      <c r="Y55" s="377"/>
      <c r="Z55" s="422"/>
      <c r="AA55" s="422"/>
      <c r="AB55" s="421"/>
      <c r="AC55" s="428"/>
      <c r="AD55" s="74"/>
    </row>
    <row r="56" spans="1:30" ht="18" customHeight="1">
      <c r="A56" s="111"/>
      <c r="B56" s="97"/>
      <c r="C56" s="98"/>
      <c r="D56" s="42">
        <v>21100093906</v>
      </c>
      <c r="E56" s="43" t="s">
        <v>45</v>
      </c>
      <c r="F56" s="44" t="s">
        <v>230</v>
      </c>
      <c r="G56" s="69">
        <v>1</v>
      </c>
      <c r="H56" s="73">
        <v>15</v>
      </c>
      <c r="I56" s="73">
        <v>30</v>
      </c>
      <c r="J56" s="72">
        <v>54</v>
      </c>
      <c r="K56" s="78">
        <f t="shared" si="0"/>
        <v>1.2</v>
      </c>
      <c r="L56" s="78">
        <f t="shared" si="1"/>
        <v>1.2</v>
      </c>
      <c r="M56" s="45">
        <f t="shared" si="2"/>
        <v>45</v>
      </c>
      <c r="N56" s="375"/>
      <c r="O56" s="375"/>
      <c r="P56" s="377"/>
      <c r="Q56" s="378"/>
      <c r="R56" s="377"/>
      <c r="S56" s="380"/>
      <c r="T56" s="378"/>
      <c r="U56" s="380"/>
      <c r="V56" s="407"/>
      <c r="W56" s="380"/>
      <c r="X56" s="378"/>
      <c r="Y56" s="377"/>
      <c r="Z56" s="422"/>
      <c r="AA56" s="422"/>
      <c r="AB56" s="421"/>
      <c r="AC56" s="428"/>
      <c r="AD56" s="74"/>
    </row>
    <row r="57" spans="1:30" ht="18" customHeight="1">
      <c r="A57" s="111"/>
      <c r="B57" s="97"/>
      <c r="C57" s="98"/>
      <c r="D57" s="42">
        <v>21100119809</v>
      </c>
      <c r="E57" s="43" t="s">
        <v>159</v>
      </c>
      <c r="F57" s="44" t="s">
        <v>165</v>
      </c>
      <c r="G57" s="69">
        <v>1</v>
      </c>
      <c r="H57" s="73">
        <v>30</v>
      </c>
      <c r="I57" s="73">
        <v>60</v>
      </c>
      <c r="J57" s="72">
        <v>17</v>
      </c>
      <c r="K57" s="78">
        <f t="shared" si="0"/>
        <v>1</v>
      </c>
      <c r="L57" s="78">
        <f t="shared" si="1"/>
        <v>1</v>
      </c>
      <c r="M57" s="45">
        <f t="shared" si="2"/>
        <v>75</v>
      </c>
      <c r="N57" s="375"/>
      <c r="O57" s="375"/>
      <c r="P57" s="377"/>
      <c r="Q57" s="378"/>
      <c r="R57" s="377"/>
      <c r="S57" s="380"/>
      <c r="T57" s="378"/>
      <c r="U57" s="380"/>
      <c r="V57" s="407"/>
      <c r="W57" s="380"/>
      <c r="X57" s="378"/>
      <c r="Y57" s="377"/>
      <c r="Z57" s="422"/>
      <c r="AA57" s="422"/>
      <c r="AB57" s="421"/>
      <c r="AC57" s="428"/>
      <c r="AD57" s="74"/>
    </row>
    <row r="58" spans="1:30" ht="18" customHeight="1">
      <c r="A58" s="111"/>
      <c r="B58" s="97"/>
      <c r="C58" s="98"/>
      <c r="D58" s="42"/>
      <c r="E58" s="43" t="s">
        <v>216</v>
      </c>
      <c r="F58" s="44" t="s">
        <v>165</v>
      </c>
      <c r="G58" s="69"/>
      <c r="H58" s="73"/>
      <c r="I58" s="73"/>
      <c r="J58" s="72"/>
      <c r="K58" s="78">
        <f t="shared" si="0"/>
        <v>0</v>
      </c>
      <c r="L58" s="78">
        <f t="shared" si="1"/>
        <v>0</v>
      </c>
      <c r="M58" s="45">
        <f t="shared" si="2"/>
        <v>0</v>
      </c>
      <c r="N58" s="375"/>
      <c r="O58" s="375"/>
      <c r="P58" s="377"/>
      <c r="Q58" s="378"/>
      <c r="R58" s="377"/>
      <c r="S58" s="380"/>
      <c r="T58" s="378"/>
      <c r="U58" s="380"/>
      <c r="V58" s="407"/>
      <c r="W58" s="380"/>
      <c r="X58" s="378"/>
      <c r="Y58" s="377"/>
      <c r="Z58" s="422"/>
      <c r="AA58" s="422"/>
      <c r="AB58" s="421"/>
      <c r="AC58" s="428"/>
      <c r="AD58" s="74"/>
    </row>
    <row r="59" spans="1:30" ht="18" customHeight="1">
      <c r="A59" s="111"/>
      <c r="B59" s="97"/>
      <c r="C59" s="98"/>
      <c r="D59" s="42"/>
      <c r="E59" s="43" t="s">
        <v>67</v>
      </c>
      <c r="F59" s="44" t="s">
        <v>161</v>
      </c>
      <c r="G59" s="69">
        <v>2</v>
      </c>
      <c r="H59" s="73">
        <v>15</v>
      </c>
      <c r="I59" s="73">
        <v>60</v>
      </c>
      <c r="J59" s="72">
        <v>40</v>
      </c>
      <c r="K59" s="78">
        <f t="shared" si="0"/>
        <v>1.2</v>
      </c>
      <c r="L59" s="78">
        <f t="shared" si="1"/>
        <v>1.2</v>
      </c>
      <c r="M59" s="45">
        <f t="shared" si="2"/>
        <v>72</v>
      </c>
      <c r="N59" s="375"/>
      <c r="O59" s="375"/>
      <c r="P59" s="377"/>
      <c r="Q59" s="378"/>
      <c r="R59" s="377"/>
      <c r="S59" s="380"/>
      <c r="T59" s="378"/>
      <c r="U59" s="380"/>
      <c r="V59" s="407"/>
      <c r="W59" s="380"/>
      <c r="X59" s="378"/>
      <c r="Y59" s="377"/>
      <c r="Z59" s="422"/>
      <c r="AA59" s="422"/>
      <c r="AB59" s="421"/>
      <c r="AC59" s="428"/>
      <c r="AD59" s="74"/>
    </row>
    <row r="60" spans="1:30" ht="18" customHeight="1">
      <c r="A60" s="111"/>
      <c r="B60" s="97"/>
      <c r="C60" s="98"/>
      <c r="D60" s="42">
        <v>71400135405</v>
      </c>
      <c r="E60" s="43" t="s">
        <v>343</v>
      </c>
      <c r="F60" s="44" t="s">
        <v>289</v>
      </c>
      <c r="G60" s="69">
        <v>2</v>
      </c>
      <c r="H60" s="73">
        <v>15</v>
      </c>
      <c r="I60" s="73">
        <v>60</v>
      </c>
      <c r="J60" s="72">
        <v>38</v>
      </c>
      <c r="K60" s="78">
        <f t="shared" si="0"/>
        <v>1.2</v>
      </c>
      <c r="L60" s="78">
        <f t="shared" si="1"/>
        <v>1.2</v>
      </c>
      <c r="M60" s="45">
        <f t="shared" si="2"/>
        <v>72</v>
      </c>
      <c r="N60" s="375"/>
      <c r="O60" s="375"/>
      <c r="P60" s="377"/>
      <c r="Q60" s="378"/>
      <c r="R60" s="377"/>
      <c r="S60" s="380"/>
      <c r="T60" s="378"/>
      <c r="U60" s="380"/>
      <c r="V60" s="407"/>
      <c r="W60" s="380"/>
      <c r="X60" s="378"/>
      <c r="Y60" s="377"/>
      <c r="Z60" s="422"/>
      <c r="AA60" s="422"/>
      <c r="AB60" s="421"/>
      <c r="AC60" s="428"/>
      <c r="AD60" s="74"/>
    </row>
    <row r="61" spans="1:30" ht="18" customHeight="1">
      <c r="A61" s="111"/>
      <c r="B61" s="97"/>
      <c r="C61" s="98"/>
      <c r="D61" s="42">
        <v>21100094305</v>
      </c>
      <c r="E61" s="43" t="s">
        <v>232</v>
      </c>
      <c r="F61" s="44" t="s">
        <v>181</v>
      </c>
      <c r="G61" s="69">
        <v>2</v>
      </c>
      <c r="H61" s="73">
        <v>30</v>
      </c>
      <c r="I61" s="73">
        <v>60</v>
      </c>
      <c r="J61" s="72">
        <v>40</v>
      </c>
      <c r="K61" s="78">
        <f t="shared" si="0"/>
        <v>1.2</v>
      </c>
      <c r="L61" s="78">
        <f t="shared" si="1"/>
        <v>1.2</v>
      </c>
      <c r="M61" s="45">
        <f t="shared" si="2"/>
        <v>90</v>
      </c>
      <c r="N61" s="375"/>
      <c r="O61" s="375"/>
      <c r="P61" s="377"/>
      <c r="Q61" s="378"/>
      <c r="R61" s="377"/>
      <c r="S61" s="380"/>
      <c r="T61" s="378"/>
      <c r="U61" s="380"/>
      <c r="V61" s="407"/>
      <c r="W61" s="380"/>
      <c r="X61" s="378"/>
      <c r="Y61" s="377"/>
      <c r="Z61" s="422"/>
      <c r="AA61" s="422"/>
      <c r="AB61" s="421"/>
      <c r="AC61" s="428"/>
      <c r="AD61" s="74"/>
    </row>
    <row r="62" spans="1:30" ht="18" customHeight="1">
      <c r="A62" s="81"/>
      <c r="B62" s="97"/>
      <c r="C62" s="98"/>
      <c r="D62" s="42">
        <v>21100094306</v>
      </c>
      <c r="E62" s="43" t="s">
        <v>232</v>
      </c>
      <c r="F62" s="44" t="s">
        <v>165</v>
      </c>
      <c r="G62" s="84">
        <v>2</v>
      </c>
      <c r="H62" s="272">
        <v>30</v>
      </c>
      <c r="I62" s="273">
        <v>60</v>
      </c>
      <c r="J62" s="72">
        <v>17</v>
      </c>
      <c r="K62" s="78">
        <f t="shared" si="0"/>
        <v>1</v>
      </c>
      <c r="L62" s="78">
        <f t="shared" si="1"/>
        <v>1</v>
      </c>
      <c r="M62" s="45">
        <f t="shared" si="2"/>
        <v>75</v>
      </c>
      <c r="N62" s="372"/>
      <c r="O62" s="372"/>
      <c r="P62" s="377"/>
      <c r="Q62" s="378"/>
      <c r="R62" s="377"/>
      <c r="S62" s="380"/>
      <c r="T62" s="378"/>
      <c r="U62" s="380"/>
      <c r="V62" s="407"/>
      <c r="W62" s="380"/>
      <c r="X62" s="378"/>
      <c r="Y62" s="377"/>
      <c r="Z62" s="422"/>
      <c r="AA62" s="422"/>
      <c r="AB62" s="421"/>
      <c r="AC62" s="428"/>
      <c r="AD62" s="74"/>
    </row>
    <row r="63" spans="1:30" ht="18" customHeight="1">
      <c r="A63" s="81"/>
      <c r="B63" s="97"/>
      <c r="C63" s="98"/>
      <c r="D63" s="42">
        <v>21100119906</v>
      </c>
      <c r="E63" s="43" t="s">
        <v>159</v>
      </c>
      <c r="F63" s="44" t="s">
        <v>525</v>
      </c>
      <c r="G63" s="84">
        <v>2</v>
      </c>
      <c r="H63" s="272">
        <v>30</v>
      </c>
      <c r="I63" s="273"/>
      <c r="J63" s="72">
        <v>66</v>
      </c>
      <c r="K63" s="78">
        <f t="shared" si="0"/>
        <v>1.3</v>
      </c>
      <c r="L63" s="78">
        <f t="shared" si="1"/>
        <v>0</v>
      </c>
      <c r="M63" s="45">
        <f t="shared" si="2"/>
        <v>39</v>
      </c>
      <c r="N63" s="372"/>
      <c r="O63" s="372"/>
      <c r="P63" s="377"/>
      <c r="Q63" s="378"/>
      <c r="R63" s="377"/>
      <c r="S63" s="380"/>
      <c r="T63" s="378"/>
      <c r="U63" s="380"/>
      <c r="V63" s="407"/>
      <c r="W63" s="380"/>
      <c r="X63" s="378"/>
      <c r="Y63" s="377"/>
      <c r="Z63" s="422"/>
      <c r="AA63" s="422"/>
      <c r="AB63" s="421"/>
      <c r="AC63" s="428"/>
      <c r="AD63" s="74"/>
    </row>
    <row r="64" spans="1:30" ht="18" customHeight="1">
      <c r="A64" s="81"/>
      <c r="B64" s="97"/>
      <c r="C64" s="98"/>
      <c r="D64" s="42">
        <v>21100119906</v>
      </c>
      <c r="E64" s="43" t="s">
        <v>159</v>
      </c>
      <c r="F64" s="44" t="s">
        <v>366</v>
      </c>
      <c r="G64" s="84">
        <v>2</v>
      </c>
      <c r="H64" s="272"/>
      <c r="I64" s="273">
        <v>60</v>
      </c>
      <c r="J64" s="72">
        <v>33</v>
      </c>
      <c r="K64" s="78">
        <f t="shared" si="0"/>
        <v>0</v>
      </c>
      <c r="L64" s="78">
        <f t="shared" si="1"/>
        <v>1.1000000000000001</v>
      </c>
      <c r="M64" s="45">
        <f t="shared" si="2"/>
        <v>49.5</v>
      </c>
      <c r="N64" s="372"/>
      <c r="O64" s="372"/>
      <c r="P64" s="377"/>
      <c r="Q64" s="378"/>
      <c r="R64" s="377"/>
      <c r="S64" s="380"/>
      <c r="T64" s="378"/>
      <c r="U64" s="380"/>
      <c r="V64" s="407"/>
      <c r="W64" s="380"/>
      <c r="X64" s="378"/>
      <c r="Y64" s="377"/>
      <c r="Z64" s="422"/>
      <c r="AA64" s="422"/>
      <c r="AB64" s="421"/>
      <c r="AC64" s="428"/>
      <c r="AD64" s="74"/>
    </row>
    <row r="65" spans="1:30" s="183" customFormat="1" ht="18" customHeight="1">
      <c r="A65" s="111"/>
      <c r="B65" s="97"/>
      <c r="C65" s="98"/>
      <c r="D65" s="42">
        <v>21100119906</v>
      </c>
      <c r="E65" s="43" t="s">
        <v>159</v>
      </c>
      <c r="F65" s="44" t="s">
        <v>367</v>
      </c>
      <c r="G65" s="84">
        <v>2</v>
      </c>
      <c r="H65" s="272"/>
      <c r="I65" s="273">
        <v>60</v>
      </c>
      <c r="J65" s="72">
        <v>33</v>
      </c>
      <c r="K65" s="78">
        <f t="shared" si="0"/>
        <v>0</v>
      </c>
      <c r="L65" s="78">
        <f t="shared" si="1"/>
        <v>1.1000000000000001</v>
      </c>
      <c r="M65" s="45">
        <f t="shared" si="2"/>
        <v>49.5</v>
      </c>
      <c r="N65" s="375"/>
      <c r="O65" s="375"/>
      <c r="P65" s="377"/>
      <c r="Q65" s="378"/>
      <c r="R65" s="377"/>
      <c r="S65" s="380"/>
      <c r="T65" s="378"/>
      <c r="U65" s="380"/>
      <c r="V65" s="407"/>
      <c r="W65" s="380"/>
      <c r="X65" s="378"/>
      <c r="Y65" s="377"/>
      <c r="Z65" s="422"/>
      <c r="AA65" s="422"/>
      <c r="AB65" s="421"/>
      <c r="AC65" s="428"/>
      <c r="AD65" s="74"/>
    </row>
    <row r="66" spans="1:30" s="183" customFormat="1" ht="18" hidden="1" customHeight="1">
      <c r="A66" s="111"/>
      <c r="B66" s="97"/>
      <c r="C66" s="98"/>
      <c r="D66" s="42"/>
      <c r="E66" s="43"/>
      <c r="F66" s="44"/>
      <c r="G66" s="84"/>
      <c r="H66" s="272"/>
      <c r="I66" s="273"/>
      <c r="J66" s="72"/>
      <c r="K66" s="78"/>
      <c r="L66" s="78"/>
      <c r="M66" s="45"/>
      <c r="N66" s="375"/>
      <c r="O66" s="375"/>
      <c r="P66" s="377"/>
      <c r="Q66" s="378"/>
      <c r="R66" s="377"/>
      <c r="S66" s="380"/>
      <c r="T66" s="378"/>
      <c r="U66" s="380"/>
      <c r="V66" s="407"/>
      <c r="W66" s="380"/>
      <c r="X66" s="378"/>
      <c r="Y66" s="377"/>
      <c r="Z66" s="422"/>
      <c r="AA66" s="422"/>
      <c r="AB66" s="421"/>
      <c r="AC66" s="428"/>
      <c r="AD66" s="74"/>
    </row>
    <row r="67" spans="1:30" ht="18" hidden="1" customHeight="1">
      <c r="A67" s="81"/>
      <c r="B67" s="97"/>
      <c r="C67" s="98"/>
      <c r="D67" s="42"/>
      <c r="E67" s="43"/>
      <c r="F67" s="44"/>
      <c r="G67" s="69"/>
      <c r="H67" s="73"/>
      <c r="I67" s="73"/>
      <c r="J67" s="72"/>
      <c r="K67" s="78"/>
      <c r="L67" s="78"/>
      <c r="M67" s="45"/>
      <c r="N67" s="372"/>
      <c r="O67" s="372"/>
      <c r="P67" s="377"/>
      <c r="Q67" s="378"/>
      <c r="R67" s="377"/>
      <c r="S67" s="380"/>
      <c r="T67" s="378"/>
      <c r="U67" s="380"/>
      <c r="V67" s="407"/>
      <c r="W67" s="380"/>
      <c r="X67" s="378"/>
      <c r="Y67" s="377"/>
      <c r="Z67" s="422"/>
      <c r="AA67" s="422"/>
      <c r="AB67" s="421"/>
      <c r="AC67" s="428"/>
      <c r="AD67" s="74"/>
    </row>
    <row r="68" spans="1:30" ht="18" hidden="1" customHeight="1">
      <c r="A68" s="111"/>
      <c r="B68" s="97"/>
      <c r="C68" s="98"/>
      <c r="D68" s="42"/>
      <c r="E68" s="43"/>
      <c r="F68" s="44"/>
      <c r="G68" s="69"/>
      <c r="H68" s="73"/>
      <c r="I68" s="73"/>
      <c r="J68" s="72"/>
      <c r="K68" s="78"/>
      <c r="L68" s="78"/>
      <c r="M68" s="45"/>
      <c r="N68" s="375"/>
      <c r="O68" s="375"/>
      <c r="P68" s="377"/>
      <c r="Q68" s="378"/>
      <c r="R68" s="377"/>
      <c r="S68" s="380"/>
      <c r="T68" s="378"/>
      <c r="U68" s="380"/>
      <c r="V68" s="407"/>
      <c r="W68" s="380"/>
      <c r="X68" s="378"/>
      <c r="Y68" s="377"/>
      <c r="Z68" s="422"/>
      <c r="AA68" s="422"/>
      <c r="AB68" s="421"/>
      <c r="AC68" s="428"/>
      <c r="AD68" s="74"/>
    </row>
    <row r="69" spans="1:30" ht="18" hidden="1" customHeight="1">
      <c r="A69" s="81"/>
      <c r="B69" s="97"/>
      <c r="C69" s="98"/>
      <c r="D69" s="42"/>
      <c r="E69" s="43"/>
      <c r="F69" s="44"/>
      <c r="G69" s="69"/>
      <c r="H69" s="73"/>
      <c r="I69" s="73"/>
      <c r="J69" s="72"/>
      <c r="K69" s="78">
        <f t="shared" si="0"/>
        <v>0</v>
      </c>
      <c r="L69" s="78">
        <f t="shared" si="1"/>
        <v>0</v>
      </c>
      <c r="M69" s="45">
        <f t="shared" si="2"/>
        <v>0</v>
      </c>
      <c r="N69" s="372"/>
      <c r="O69" s="372"/>
      <c r="P69" s="377"/>
      <c r="Q69" s="378"/>
      <c r="R69" s="377"/>
      <c r="S69" s="380"/>
      <c r="T69" s="378"/>
      <c r="U69" s="380"/>
      <c r="V69" s="407"/>
      <c r="W69" s="380"/>
      <c r="X69" s="378"/>
      <c r="Y69" s="377"/>
      <c r="Z69" s="422"/>
      <c r="AA69" s="422"/>
      <c r="AB69" s="421"/>
      <c r="AC69" s="428"/>
      <c r="AD69" s="74"/>
    </row>
    <row r="70" spans="1:30" ht="18" hidden="1" customHeight="1">
      <c r="A70" s="81"/>
      <c r="B70" s="97"/>
      <c r="C70" s="98"/>
      <c r="D70" s="42"/>
      <c r="E70" s="43"/>
      <c r="F70" s="44"/>
      <c r="G70" s="69"/>
      <c r="H70" s="73"/>
      <c r="I70" s="73"/>
      <c r="J70" s="72"/>
      <c r="K70" s="78">
        <f t="shared" si="0"/>
        <v>0</v>
      </c>
      <c r="L70" s="78">
        <f t="shared" si="1"/>
        <v>0</v>
      </c>
      <c r="M70" s="45">
        <f t="shared" si="2"/>
        <v>0</v>
      </c>
      <c r="N70" s="367"/>
      <c r="O70" s="367"/>
      <c r="P70" s="392"/>
      <c r="Q70" s="389"/>
      <c r="R70" s="392"/>
      <c r="S70" s="404"/>
      <c r="T70" s="389"/>
      <c r="U70" s="404"/>
      <c r="V70" s="408"/>
      <c r="W70" s="404"/>
      <c r="X70" s="389"/>
      <c r="Y70" s="392"/>
      <c r="Z70" s="424"/>
      <c r="AA70" s="424"/>
      <c r="AB70" s="423"/>
      <c r="AC70" s="431"/>
      <c r="AD70" s="74"/>
    </row>
    <row r="71" spans="1:30" ht="18" customHeight="1">
      <c r="A71" s="94">
        <v>4</v>
      </c>
      <c r="B71" s="258" t="s">
        <v>84</v>
      </c>
      <c r="C71" s="259" t="s">
        <v>85</v>
      </c>
      <c r="D71" s="42">
        <v>71400174003</v>
      </c>
      <c r="E71" s="43" t="s">
        <v>327</v>
      </c>
      <c r="F71" s="44" t="s">
        <v>328</v>
      </c>
      <c r="G71" s="69">
        <v>1</v>
      </c>
      <c r="H71" s="274">
        <v>30</v>
      </c>
      <c r="I71" s="274">
        <v>0</v>
      </c>
      <c r="J71" s="72">
        <v>60</v>
      </c>
      <c r="K71" s="78">
        <f t="shared" si="0"/>
        <v>1.2</v>
      </c>
      <c r="L71" s="78">
        <f t="shared" si="1"/>
        <v>0</v>
      </c>
      <c r="M71" s="45">
        <f t="shared" si="2"/>
        <v>36</v>
      </c>
      <c r="N71" s="381">
        <v>64.5</v>
      </c>
      <c r="O71" s="376">
        <v>0</v>
      </c>
      <c r="P71" s="374">
        <f>SUM(M71:M90)+N71+O71</f>
        <v>769.5</v>
      </c>
      <c r="Q71" s="376">
        <v>0</v>
      </c>
      <c r="R71" s="374">
        <v>0</v>
      </c>
      <c r="S71" s="379">
        <v>430</v>
      </c>
      <c r="T71" s="376">
        <v>430</v>
      </c>
      <c r="U71" s="379">
        <v>112</v>
      </c>
      <c r="V71" s="406">
        <v>112</v>
      </c>
      <c r="W71" s="379">
        <v>56</v>
      </c>
      <c r="X71" s="376">
        <v>56</v>
      </c>
      <c r="Y71" s="374">
        <f>ROUND((P71-T71),1)</f>
        <v>339.5</v>
      </c>
      <c r="Z71" s="419">
        <f>IF(OR(SUM(V71:V90)="",SUM(Q71:Q90)=""),0,IF(OR(SUM(U71:U90)=320,SUM(V71:V90)&gt;0),ROUND((SUM(Q71:Q90)-SUM(V71:V90)),1),0))</f>
        <v>-112</v>
      </c>
      <c r="AA71" s="419">
        <f>IF(OR(SUM(X71:X90)="",SUM(R71:R90)=""),0,IF(OR(SUM(W71:W90)=160,SUM(X71:X90)&gt;0),ROUND((SUM(R71:R90)-SUM(X71:X90)),1),0))</f>
        <v>-56</v>
      </c>
      <c r="AB71" s="420"/>
      <c r="AC71" s="427">
        <f>SUM(Y71:AA90)</f>
        <v>171.5</v>
      </c>
      <c r="AD71" s="74"/>
    </row>
    <row r="72" spans="1:30" ht="18" customHeight="1">
      <c r="A72" s="81"/>
      <c r="B72" s="260"/>
      <c r="C72" s="261"/>
      <c r="D72" s="42">
        <v>71400174004</v>
      </c>
      <c r="E72" s="43" t="s">
        <v>327</v>
      </c>
      <c r="F72" s="44" t="s">
        <v>329</v>
      </c>
      <c r="G72" s="69">
        <v>1</v>
      </c>
      <c r="H72" s="274">
        <v>30</v>
      </c>
      <c r="I72" s="274">
        <v>0</v>
      </c>
      <c r="J72" s="72">
        <v>60</v>
      </c>
      <c r="K72" s="78">
        <f t="shared" ref="K72:K84" si="3">IF(OR(LEFT(E72,2)="ĐA",LEFT(E72,2)="DA",LEFT(E72,5)="Đồ án",LEFT(E72,5)="Đồán ",LEFT(E72,9)="Sinh hoạt",LEFT(E72,9)="sinh hoạt",LEFT(E72,6)="Cố vấn",LEFT(E72,6)="cố vấn",LEFT(E72,4)="cvht",LEFT(E72,4)="CVHT",LEFT(E72,4)="shcn",LEFT(E72,4)="SHCN"),0,(IF(AND(H72&gt;0,J72&gt;0),IF(J72&gt;60,1.3,IF(J72&gt;35,1.2,1)),0)))</f>
        <v>1.2</v>
      </c>
      <c r="L72" s="78">
        <f t="shared" ref="L72:L84" si="4">IF(OR(LEFT(E72,2)="ĐA",LEFT(E72,2)="DA",LEFT(E72,5)="Đồ án",LEFT(E72,5)="Đồán "),0,IF(AND(J72&gt;0,I72&gt;0),IF(AND(OR(LEFT(E72,4)="GDQP",LEFT(E72,4)="gdqp",LEFT(E72,19)="Giáo dục quốc phòng"),J72&gt;50),1.3,IF(J72&gt;35,1.2,IF(J72&gt;29,1.1,1))),0))</f>
        <v>0</v>
      </c>
      <c r="M72" s="45">
        <f t="shared" ref="M72:M84" si="5">ROUND(IF(OR(LEFT(E72,2)="ĐA",LEFT(E72,2)="DA",LEFT(E72,5)="Đồ án",LEFT(E72,5)="Đồán "),J72*0.5,(IF(H72&gt;0,H72*K72,"0")+IF(I72&gt;0,(I72*0.75)*L72,"0"))),1)</f>
        <v>36</v>
      </c>
      <c r="N72" s="372"/>
      <c r="O72" s="372"/>
      <c r="P72" s="377"/>
      <c r="Q72" s="378"/>
      <c r="R72" s="377"/>
      <c r="S72" s="380"/>
      <c r="T72" s="378"/>
      <c r="U72" s="380"/>
      <c r="V72" s="407"/>
      <c r="W72" s="380"/>
      <c r="X72" s="378"/>
      <c r="Y72" s="377"/>
      <c r="Z72" s="422"/>
      <c r="AA72" s="422"/>
      <c r="AB72" s="421"/>
      <c r="AC72" s="428"/>
      <c r="AD72" s="74"/>
    </row>
    <row r="73" spans="1:30" ht="18" customHeight="1">
      <c r="A73" s="81"/>
      <c r="B73" s="97"/>
      <c r="C73" s="98"/>
      <c r="D73" s="42">
        <v>71400174001</v>
      </c>
      <c r="E73" s="43" t="s">
        <v>327</v>
      </c>
      <c r="F73" s="44" t="s">
        <v>241</v>
      </c>
      <c r="G73" s="69">
        <v>1</v>
      </c>
      <c r="H73" s="274">
        <v>30</v>
      </c>
      <c r="I73" s="274">
        <v>0</v>
      </c>
      <c r="J73" s="72">
        <v>74</v>
      </c>
      <c r="K73" s="78">
        <f t="shared" si="3"/>
        <v>1.3</v>
      </c>
      <c r="L73" s="78">
        <f t="shared" si="4"/>
        <v>0</v>
      </c>
      <c r="M73" s="45">
        <f t="shared" si="5"/>
        <v>39</v>
      </c>
      <c r="N73" s="372"/>
      <c r="O73" s="372"/>
      <c r="P73" s="377"/>
      <c r="Q73" s="378"/>
      <c r="R73" s="377"/>
      <c r="S73" s="380"/>
      <c r="T73" s="378"/>
      <c r="U73" s="380"/>
      <c r="V73" s="407"/>
      <c r="W73" s="380"/>
      <c r="X73" s="378"/>
      <c r="Y73" s="377"/>
      <c r="Z73" s="422"/>
      <c r="AA73" s="422"/>
      <c r="AB73" s="421"/>
      <c r="AC73" s="428"/>
      <c r="AD73" s="74"/>
    </row>
    <row r="74" spans="1:30" ht="18" customHeight="1">
      <c r="A74" s="81"/>
      <c r="B74" s="97"/>
      <c r="C74" s="98"/>
      <c r="D74" s="42">
        <v>21100001401</v>
      </c>
      <c r="E74" s="43" t="s">
        <v>327</v>
      </c>
      <c r="F74" s="44" t="s">
        <v>187</v>
      </c>
      <c r="G74" s="69">
        <v>1</v>
      </c>
      <c r="H74" s="274">
        <v>30</v>
      </c>
      <c r="I74" s="274">
        <v>0</v>
      </c>
      <c r="J74" s="72">
        <v>33</v>
      </c>
      <c r="K74" s="78">
        <f t="shared" si="3"/>
        <v>1</v>
      </c>
      <c r="L74" s="78">
        <f t="shared" si="4"/>
        <v>0</v>
      </c>
      <c r="M74" s="45">
        <f t="shared" si="5"/>
        <v>30</v>
      </c>
      <c r="N74" s="372"/>
      <c r="O74" s="372"/>
      <c r="P74" s="377"/>
      <c r="Q74" s="378"/>
      <c r="R74" s="377"/>
      <c r="S74" s="380"/>
      <c r="T74" s="378"/>
      <c r="U74" s="380"/>
      <c r="V74" s="407"/>
      <c r="W74" s="380"/>
      <c r="X74" s="378"/>
      <c r="Y74" s="377"/>
      <c r="Z74" s="422"/>
      <c r="AA74" s="422"/>
      <c r="AB74" s="421"/>
      <c r="AC74" s="428"/>
      <c r="AD74" s="74"/>
    </row>
    <row r="75" spans="1:30" ht="18" customHeight="1">
      <c r="A75" s="81"/>
      <c r="B75" s="97"/>
      <c r="C75" s="98"/>
      <c r="D75" s="42">
        <v>21100119806</v>
      </c>
      <c r="E75" s="43" t="s">
        <v>159</v>
      </c>
      <c r="F75" s="44" t="s">
        <v>233</v>
      </c>
      <c r="G75" s="69">
        <v>1</v>
      </c>
      <c r="H75" s="274">
        <v>30</v>
      </c>
      <c r="I75" s="274">
        <v>0</v>
      </c>
      <c r="J75" s="72">
        <v>62</v>
      </c>
      <c r="K75" s="78">
        <f t="shared" si="3"/>
        <v>1.3</v>
      </c>
      <c r="L75" s="78">
        <f t="shared" si="4"/>
        <v>0</v>
      </c>
      <c r="M75" s="45">
        <f t="shared" si="5"/>
        <v>39</v>
      </c>
      <c r="N75" s="372"/>
      <c r="O75" s="372"/>
      <c r="P75" s="377"/>
      <c r="Q75" s="378"/>
      <c r="R75" s="377"/>
      <c r="S75" s="380"/>
      <c r="T75" s="378"/>
      <c r="U75" s="380"/>
      <c r="V75" s="407"/>
      <c r="W75" s="380"/>
      <c r="X75" s="378"/>
      <c r="Y75" s="377"/>
      <c r="Z75" s="422"/>
      <c r="AA75" s="422"/>
      <c r="AB75" s="421"/>
      <c r="AC75" s="428"/>
      <c r="AD75" s="74"/>
    </row>
    <row r="76" spans="1:30" s="183" customFormat="1" ht="18" customHeight="1">
      <c r="A76" s="111"/>
      <c r="B76" s="97"/>
      <c r="C76" s="98"/>
      <c r="D76" s="42">
        <v>21100119806</v>
      </c>
      <c r="E76" s="43" t="s">
        <v>451</v>
      </c>
      <c r="F76" s="44" t="s">
        <v>421</v>
      </c>
      <c r="G76" s="69">
        <v>1</v>
      </c>
      <c r="H76" s="274">
        <v>0</v>
      </c>
      <c r="I76" s="274">
        <v>60</v>
      </c>
      <c r="J76" s="72">
        <v>35</v>
      </c>
      <c r="K76" s="78">
        <f t="shared" si="3"/>
        <v>0</v>
      </c>
      <c r="L76" s="78">
        <f t="shared" si="4"/>
        <v>1.1000000000000001</v>
      </c>
      <c r="M76" s="45">
        <f t="shared" si="5"/>
        <v>49.5</v>
      </c>
      <c r="N76" s="375"/>
      <c r="O76" s="375"/>
      <c r="P76" s="377"/>
      <c r="Q76" s="378"/>
      <c r="R76" s="377"/>
      <c r="S76" s="380"/>
      <c r="T76" s="378"/>
      <c r="U76" s="380"/>
      <c r="V76" s="407"/>
      <c r="W76" s="380"/>
      <c r="X76" s="378"/>
      <c r="Y76" s="377"/>
      <c r="Z76" s="422"/>
      <c r="AA76" s="422"/>
      <c r="AB76" s="421"/>
      <c r="AC76" s="428"/>
      <c r="AD76" s="74"/>
    </row>
    <row r="77" spans="1:30" s="183" customFormat="1" ht="18" customHeight="1">
      <c r="A77" s="111"/>
      <c r="B77" s="97"/>
      <c r="C77" s="98"/>
      <c r="D77" s="42">
        <v>21100094301</v>
      </c>
      <c r="E77" s="43" t="s">
        <v>330</v>
      </c>
      <c r="F77" s="44" t="s">
        <v>183</v>
      </c>
      <c r="G77" s="69">
        <v>1</v>
      </c>
      <c r="H77" s="274">
        <v>30</v>
      </c>
      <c r="I77" s="274">
        <v>60</v>
      </c>
      <c r="J77" s="72">
        <v>33</v>
      </c>
      <c r="K77" s="78">
        <f t="shared" si="3"/>
        <v>1</v>
      </c>
      <c r="L77" s="78">
        <f t="shared" si="4"/>
        <v>1.1000000000000001</v>
      </c>
      <c r="M77" s="45">
        <f t="shared" si="5"/>
        <v>79.5</v>
      </c>
      <c r="N77" s="375"/>
      <c r="O77" s="375"/>
      <c r="P77" s="377"/>
      <c r="Q77" s="378"/>
      <c r="R77" s="377"/>
      <c r="S77" s="380"/>
      <c r="T77" s="378"/>
      <c r="U77" s="380"/>
      <c r="V77" s="407"/>
      <c r="W77" s="380"/>
      <c r="X77" s="378"/>
      <c r="Y77" s="377"/>
      <c r="Z77" s="422"/>
      <c r="AA77" s="422"/>
      <c r="AB77" s="421"/>
      <c r="AC77" s="428"/>
      <c r="AD77" s="74"/>
    </row>
    <row r="78" spans="1:30" ht="18" customHeight="1">
      <c r="A78" s="81"/>
      <c r="B78" s="97"/>
      <c r="C78" s="98"/>
      <c r="D78" s="42" t="s">
        <v>507</v>
      </c>
      <c r="E78" s="43" t="s">
        <v>327</v>
      </c>
      <c r="F78" s="44" t="s">
        <v>247</v>
      </c>
      <c r="G78" s="69">
        <v>2</v>
      </c>
      <c r="H78" s="274">
        <v>30</v>
      </c>
      <c r="I78" s="274">
        <v>0</v>
      </c>
      <c r="J78" s="72">
        <v>70</v>
      </c>
      <c r="K78" s="78">
        <f t="shared" si="3"/>
        <v>1.3</v>
      </c>
      <c r="L78" s="78">
        <f t="shared" si="4"/>
        <v>0</v>
      </c>
      <c r="M78" s="45">
        <f t="shared" si="5"/>
        <v>39</v>
      </c>
      <c r="N78" s="372"/>
      <c r="O78" s="372"/>
      <c r="P78" s="377"/>
      <c r="Q78" s="378"/>
      <c r="R78" s="377"/>
      <c r="S78" s="380"/>
      <c r="T78" s="378"/>
      <c r="U78" s="380"/>
      <c r="V78" s="407"/>
      <c r="W78" s="380"/>
      <c r="X78" s="378"/>
      <c r="Y78" s="377"/>
      <c r="Z78" s="422"/>
      <c r="AA78" s="422"/>
      <c r="AB78" s="421"/>
      <c r="AC78" s="428"/>
      <c r="AD78" s="74"/>
    </row>
    <row r="79" spans="1:30" ht="18" customHeight="1">
      <c r="A79" s="81"/>
      <c r="B79" s="97"/>
      <c r="C79" s="98"/>
      <c r="D79" s="42" t="s">
        <v>508</v>
      </c>
      <c r="E79" s="43" t="s">
        <v>232</v>
      </c>
      <c r="F79" s="44" t="s">
        <v>181</v>
      </c>
      <c r="G79" s="69">
        <v>2</v>
      </c>
      <c r="H79" s="274">
        <v>30</v>
      </c>
      <c r="I79" s="274">
        <v>60</v>
      </c>
      <c r="J79" s="72">
        <v>50</v>
      </c>
      <c r="K79" s="78">
        <f t="shared" si="3"/>
        <v>1.2</v>
      </c>
      <c r="L79" s="78">
        <f t="shared" si="4"/>
        <v>1.2</v>
      </c>
      <c r="M79" s="45">
        <f t="shared" si="5"/>
        <v>90</v>
      </c>
      <c r="N79" s="372"/>
      <c r="O79" s="372"/>
      <c r="P79" s="377"/>
      <c r="Q79" s="378"/>
      <c r="R79" s="377"/>
      <c r="S79" s="380"/>
      <c r="T79" s="378"/>
      <c r="U79" s="380"/>
      <c r="V79" s="407"/>
      <c r="W79" s="380"/>
      <c r="X79" s="378"/>
      <c r="Y79" s="377"/>
      <c r="Z79" s="422"/>
      <c r="AA79" s="422"/>
      <c r="AB79" s="421"/>
      <c r="AC79" s="428"/>
      <c r="AD79" s="74"/>
    </row>
    <row r="80" spans="1:30" ht="18" customHeight="1">
      <c r="A80" s="81"/>
      <c r="B80" s="97"/>
      <c r="C80" s="98"/>
      <c r="D80" s="42" t="s">
        <v>509</v>
      </c>
      <c r="E80" s="43" t="s">
        <v>232</v>
      </c>
      <c r="F80" s="44" t="s">
        <v>233</v>
      </c>
      <c r="G80" s="69">
        <v>2</v>
      </c>
      <c r="H80" s="274">
        <v>30</v>
      </c>
      <c r="I80" s="274">
        <v>0</v>
      </c>
      <c r="J80" s="72">
        <v>70</v>
      </c>
      <c r="K80" s="78">
        <f t="shared" si="3"/>
        <v>1.3</v>
      </c>
      <c r="L80" s="78">
        <f t="shared" si="4"/>
        <v>0</v>
      </c>
      <c r="M80" s="45">
        <f t="shared" si="5"/>
        <v>39</v>
      </c>
      <c r="N80" s="372"/>
      <c r="O80" s="372"/>
      <c r="P80" s="377"/>
      <c r="Q80" s="378"/>
      <c r="R80" s="377"/>
      <c r="S80" s="380"/>
      <c r="T80" s="378"/>
      <c r="U80" s="380"/>
      <c r="V80" s="407"/>
      <c r="W80" s="380"/>
      <c r="X80" s="378"/>
      <c r="Y80" s="377"/>
      <c r="Z80" s="422"/>
      <c r="AA80" s="422"/>
      <c r="AB80" s="421"/>
      <c r="AC80" s="428"/>
      <c r="AD80" s="74"/>
    </row>
    <row r="81" spans="1:30" ht="21.75" customHeight="1">
      <c r="A81" s="81"/>
      <c r="B81" s="97"/>
      <c r="C81" s="98"/>
      <c r="D81" s="42" t="s">
        <v>509</v>
      </c>
      <c r="E81" s="43" t="s">
        <v>510</v>
      </c>
      <c r="F81" s="44" t="s">
        <v>233</v>
      </c>
      <c r="G81" s="69">
        <v>2</v>
      </c>
      <c r="H81" s="274">
        <v>0</v>
      </c>
      <c r="I81" s="274">
        <v>60</v>
      </c>
      <c r="J81" s="72">
        <v>35</v>
      </c>
      <c r="K81" s="78">
        <f t="shared" si="3"/>
        <v>0</v>
      </c>
      <c r="L81" s="78">
        <f t="shared" si="4"/>
        <v>1.1000000000000001</v>
      </c>
      <c r="M81" s="45">
        <f t="shared" si="5"/>
        <v>49.5</v>
      </c>
      <c r="N81" s="372"/>
      <c r="O81" s="372"/>
      <c r="P81" s="377"/>
      <c r="Q81" s="378"/>
      <c r="R81" s="377"/>
      <c r="S81" s="380"/>
      <c r="T81" s="378"/>
      <c r="U81" s="380"/>
      <c r="V81" s="407"/>
      <c r="W81" s="380"/>
      <c r="X81" s="378"/>
      <c r="Y81" s="377"/>
      <c r="Z81" s="422"/>
      <c r="AA81" s="422"/>
      <c r="AB81" s="421"/>
      <c r="AC81" s="428"/>
      <c r="AD81" s="74"/>
    </row>
    <row r="82" spans="1:30" ht="18" customHeight="1">
      <c r="A82" s="81"/>
      <c r="B82" s="97"/>
      <c r="C82" s="98"/>
      <c r="D82" s="42" t="s">
        <v>509</v>
      </c>
      <c r="E82" s="43" t="s">
        <v>511</v>
      </c>
      <c r="F82" s="44" t="s">
        <v>233</v>
      </c>
      <c r="G82" s="69">
        <v>2</v>
      </c>
      <c r="H82" s="274">
        <v>0</v>
      </c>
      <c r="I82" s="274">
        <v>60</v>
      </c>
      <c r="J82" s="72">
        <v>35</v>
      </c>
      <c r="K82" s="78">
        <f t="shared" si="3"/>
        <v>0</v>
      </c>
      <c r="L82" s="78">
        <f t="shared" si="4"/>
        <v>1.1000000000000001</v>
      </c>
      <c r="M82" s="45">
        <f t="shared" si="5"/>
        <v>49.5</v>
      </c>
      <c r="N82" s="372"/>
      <c r="O82" s="372"/>
      <c r="P82" s="377"/>
      <c r="Q82" s="378"/>
      <c r="R82" s="377"/>
      <c r="S82" s="380"/>
      <c r="T82" s="378"/>
      <c r="U82" s="380"/>
      <c r="V82" s="407"/>
      <c r="W82" s="380"/>
      <c r="X82" s="378"/>
      <c r="Y82" s="377"/>
      <c r="Z82" s="422"/>
      <c r="AA82" s="422"/>
      <c r="AB82" s="421"/>
      <c r="AC82" s="428"/>
      <c r="AD82" s="74"/>
    </row>
    <row r="83" spans="1:30" ht="18" customHeight="1">
      <c r="A83" s="81"/>
      <c r="B83" s="97"/>
      <c r="C83" s="98"/>
      <c r="D83" s="42" t="s">
        <v>512</v>
      </c>
      <c r="E83" s="43" t="s">
        <v>159</v>
      </c>
      <c r="F83" s="44" t="s">
        <v>513</v>
      </c>
      <c r="G83" s="69">
        <v>2</v>
      </c>
      <c r="H83" s="274">
        <v>30</v>
      </c>
      <c r="I83" s="274">
        <v>0</v>
      </c>
      <c r="J83" s="72">
        <v>70</v>
      </c>
      <c r="K83" s="78">
        <f t="shared" si="3"/>
        <v>1.3</v>
      </c>
      <c r="L83" s="78">
        <f t="shared" si="4"/>
        <v>0</v>
      </c>
      <c r="M83" s="45">
        <f t="shared" si="5"/>
        <v>39</v>
      </c>
      <c r="N83" s="372"/>
      <c r="O83" s="372"/>
      <c r="P83" s="377"/>
      <c r="Q83" s="378"/>
      <c r="R83" s="377"/>
      <c r="S83" s="380"/>
      <c r="T83" s="378"/>
      <c r="U83" s="380"/>
      <c r="V83" s="407"/>
      <c r="W83" s="380"/>
      <c r="X83" s="378"/>
      <c r="Y83" s="377"/>
      <c r="Z83" s="422"/>
      <c r="AA83" s="422"/>
      <c r="AB83" s="421"/>
      <c r="AC83" s="428"/>
      <c r="AD83" s="74"/>
    </row>
    <row r="84" spans="1:30" ht="18" customHeight="1">
      <c r="A84" s="81"/>
      <c r="B84" s="97"/>
      <c r="C84" s="98"/>
      <c r="D84" s="42" t="s">
        <v>514</v>
      </c>
      <c r="E84" s="43" t="s">
        <v>159</v>
      </c>
      <c r="F84" s="44" t="s">
        <v>515</v>
      </c>
      <c r="G84" s="69">
        <v>2</v>
      </c>
      <c r="H84" s="274">
        <v>30</v>
      </c>
      <c r="I84" s="73">
        <v>60</v>
      </c>
      <c r="J84" s="72">
        <v>50</v>
      </c>
      <c r="K84" s="78">
        <f t="shared" si="3"/>
        <v>1.2</v>
      </c>
      <c r="L84" s="78">
        <f t="shared" si="4"/>
        <v>1.2</v>
      </c>
      <c r="M84" s="45">
        <f t="shared" si="5"/>
        <v>90</v>
      </c>
      <c r="N84" s="372"/>
      <c r="O84" s="372"/>
      <c r="P84" s="377"/>
      <c r="Q84" s="378"/>
      <c r="R84" s="377"/>
      <c r="S84" s="380"/>
      <c r="T84" s="378"/>
      <c r="U84" s="380"/>
      <c r="V84" s="407"/>
      <c r="W84" s="380"/>
      <c r="X84" s="378"/>
      <c r="Y84" s="377"/>
      <c r="Z84" s="422"/>
      <c r="AA84" s="422"/>
      <c r="AB84" s="421"/>
      <c r="AC84" s="428"/>
      <c r="AD84" s="74"/>
    </row>
    <row r="85" spans="1:30" ht="18" hidden="1" customHeight="1">
      <c r="A85" s="81"/>
      <c r="B85" s="62"/>
      <c r="C85" s="98"/>
      <c r="D85" s="42"/>
      <c r="E85" s="43"/>
      <c r="F85" s="154"/>
      <c r="G85" s="69"/>
      <c r="H85" s="274"/>
      <c r="I85" s="73"/>
      <c r="J85" s="72"/>
      <c r="K85" s="78"/>
      <c r="L85" s="78"/>
      <c r="M85" s="45"/>
      <c r="N85" s="372"/>
      <c r="O85" s="372"/>
      <c r="P85" s="377"/>
      <c r="Q85" s="378"/>
      <c r="R85" s="377"/>
      <c r="S85" s="380"/>
      <c r="T85" s="378"/>
      <c r="U85" s="380"/>
      <c r="V85" s="407"/>
      <c r="W85" s="380"/>
      <c r="X85" s="378"/>
      <c r="Y85" s="377"/>
      <c r="Z85" s="422"/>
      <c r="AA85" s="422"/>
      <c r="AB85" s="421"/>
      <c r="AC85" s="428"/>
      <c r="AD85" s="74"/>
    </row>
    <row r="86" spans="1:30" ht="18" hidden="1" customHeight="1">
      <c r="A86" s="81"/>
      <c r="B86" s="97"/>
      <c r="C86" s="98"/>
      <c r="D86" s="42"/>
      <c r="E86" s="43"/>
      <c r="F86" s="44"/>
      <c r="G86" s="69"/>
      <c r="H86" s="274"/>
      <c r="I86" s="73"/>
      <c r="J86" s="72"/>
      <c r="K86" s="78"/>
      <c r="L86" s="78"/>
      <c r="M86" s="45"/>
      <c r="N86" s="372"/>
      <c r="O86" s="372"/>
      <c r="P86" s="377"/>
      <c r="Q86" s="378"/>
      <c r="R86" s="377"/>
      <c r="S86" s="380"/>
      <c r="T86" s="378"/>
      <c r="U86" s="380"/>
      <c r="V86" s="407"/>
      <c r="W86" s="380"/>
      <c r="X86" s="378"/>
      <c r="Y86" s="377"/>
      <c r="Z86" s="422"/>
      <c r="AA86" s="422"/>
      <c r="AB86" s="421"/>
      <c r="AC86" s="428"/>
      <c r="AD86" s="74"/>
    </row>
    <row r="87" spans="1:30" ht="18" hidden="1" customHeight="1">
      <c r="A87" s="81"/>
      <c r="B87" s="97"/>
      <c r="C87" s="98"/>
      <c r="D87" s="42"/>
      <c r="E87" s="43"/>
      <c r="F87" s="154"/>
      <c r="G87" s="69"/>
      <c r="H87" s="274"/>
      <c r="I87" s="73"/>
      <c r="J87" s="72"/>
      <c r="K87" s="78"/>
      <c r="L87" s="78"/>
      <c r="M87" s="45"/>
      <c r="N87" s="372"/>
      <c r="O87" s="372"/>
      <c r="P87" s="377"/>
      <c r="Q87" s="378"/>
      <c r="R87" s="377"/>
      <c r="S87" s="380"/>
      <c r="T87" s="378"/>
      <c r="U87" s="380"/>
      <c r="V87" s="407"/>
      <c r="W87" s="380"/>
      <c r="X87" s="378"/>
      <c r="Y87" s="377"/>
      <c r="Z87" s="422"/>
      <c r="AA87" s="422"/>
      <c r="AB87" s="421"/>
      <c r="AC87" s="428"/>
      <c r="AD87" s="74"/>
    </row>
    <row r="88" spans="1:30" ht="18" hidden="1" customHeight="1">
      <c r="A88" s="111"/>
      <c r="B88" s="97"/>
      <c r="C88" s="98"/>
      <c r="D88" s="42"/>
      <c r="E88" s="43"/>
      <c r="F88" s="44"/>
      <c r="G88" s="69"/>
      <c r="H88" s="274"/>
      <c r="I88" s="73"/>
      <c r="J88" s="72"/>
      <c r="K88" s="78"/>
      <c r="L88" s="78"/>
      <c r="M88" s="45"/>
      <c r="N88" s="375"/>
      <c r="O88" s="375"/>
      <c r="P88" s="377"/>
      <c r="Q88" s="378"/>
      <c r="R88" s="377"/>
      <c r="S88" s="380"/>
      <c r="T88" s="378"/>
      <c r="U88" s="380"/>
      <c r="V88" s="407"/>
      <c r="W88" s="380"/>
      <c r="X88" s="378"/>
      <c r="Y88" s="377"/>
      <c r="Z88" s="422"/>
      <c r="AA88" s="422"/>
      <c r="AB88" s="421"/>
      <c r="AC88" s="428"/>
      <c r="AD88" s="74"/>
    </row>
    <row r="89" spans="1:30" ht="18" hidden="1" customHeight="1">
      <c r="A89" s="111"/>
      <c r="B89" s="97"/>
      <c r="C89" s="98"/>
      <c r="D89" s="42"/>
      <c r="E89" s="43"/>
      <c r="F89" s="154"/>
      <c r="G89" s="69"/>
      <c r="H89" s="274"/>
      <c r="I89" s="73"/>
      <c r="J89" s="72"/>
      <c r="K89" s="78"/>
      <c r="L89" s="78"/>
      <c r="M89" s="45"/>
      <c r="N89" s="375"/>
      <c r="O89" s="375"/>
      <c r="P89" s="377"/>
      <c r="Q89" s="378"/>
      <c r="R89" s="377"/>
      <c r="S89" s="380"/>
      <c r="T89" s="378"/>
      <c r="U89" s="380"/>
      <c r="V89" s="407"/>
      <c r="W89" s="380"/>
      <c r="X89" s="378"/>
      <c r="Y89" s="377"/>
      <c r="Z89" s="422"/>
      <c r="AA89" s="422"/>
      <c r="AB89" s="421"/>
      <c r="AC89" s="428"/>
      <c r="AD89" s="74"/>
    </row>
    <row r="90" spans="1:30" ht="18" hidden="1" customHeight="1">
      <c r="A90" s="81"/>
      <c r="B90" s="97"/>
      <c r="C90" s="98"/>
      <c r="D90" s="42"/>
      <c r="E90" s="43"/>
      <c r="F90" s="44"/>
      <c r="G90" s="69"/>
      <c r="H90" s="274"/>
      <c r="I90" s="274"/>
      <c r="J90" s="72"/>
      <c r="K90" s="78"/>
      <c r="L90" s="78"/>
      <c r="M90" s="45"/>
      <c r="N90" s="372"/>
      <c r="O90" s="372"/>
      <c r="P90" s="392"/>
      <c r="Q90" s="389"/>
      <c r="R90" s="392"/>
      <c r="S90" s="404"/>
      <c r="T90" s="389"/>
      <c r="U90" s="404"/>
      <c r="V90" s="408"/>
      <c r="W90" s="404"/>
      <c r="X90" s="389"/>
      <c r="Y90" s="392"/>
      <c r="Z90" s="424"/>
      <c r="AA90" s="424"/>
      <c r="AB90" s="423"/>
      <c r="AC90" s="431"/>
      <c r="AD90" s="74"/>
    </row>
    <row r="91" spans="1:30" ht="18" customHeight="1">
      <c r="A91" s="94">
        <v>5</v>
      </c>
      <c r="B91" s="258" t="s">
        <v>86</v>
      </c>
      <c r="C91" s="259" t="s">
        <v>87</v>
      </c>
      <c r="D91" s="42">
        <v>21100093905</v>
      </c>
      <c r="E91" s="43" t="s">
        <v>45</v>
      </c>
      <c r="F91" s="44" t="s">
        <v>233</v>
      </c>
      <c r="G91" s="69">
        <v>1</v>
      </c>
      <c r="H91" s="73">
        <v>15</v>
      </c>
      <c r="I91" s="73">
        <v>30</v>
      </c>
      <c r="J91" s="72">
        <v>62</v>
      </c>
      <c r="K91" s="78">
        <f t="shared" ref="K91:K148" si="6">IF(OR(LEFT(E91,2)="ĐA",LEFT(E91,2)="DA",LEFT(E91,5)="Đồ án",LEFT(E91,5)="Đồán ",LEFT(E91,9)="Sinh hoạt",LEFT(E91,9)="sinh hoạt",LEFT(E91,6)="Cố vấn",LEFT(E91,6)="cố vấn",LEFT(E91,4)="cvht",LEFT(E91,4)="CVHT",LEFT(E91,4)="shcn",LEFT(E91,4)="SHCN"),0,(IF(AND(H91&gt;0,J91&gt;0),IF(J91&gt;60,1.3,IF(J91&gt;35,1.2,1)),0)))</f>
        <v>1.3</v>
      </c>
      <c r="L91" s="78">
        <f t="shared" ref="L91:L148" si="7">IF(OR(LEFT(E91,2)="ĐA",LEFT(E91,2)="DA",LEFT(E91,5)="Đồ án",LEFT(E91,5)="Đồán "),0,IF(AND(J91&gt;0,I91&gt;0),IF(AND(OR(LEFT(E91,4)="GDQP",LEFT(E91,4)="gdqp",LEFT(E91,19)="Giáo dục quốc phòng"),J91&gt;50),1.3,IF(J91&gt;35,1.2,IF(J91&gt;29,1.1,1))),0))</f>
        <v>1.2</v>
      </c>
      <c r="M91" s="45">
        <f t="shared" ref="M91:M148" si="8">ROUND(IF(OR(LEFT(E91,2)="ĐA",LEFT(E91,2)="DA",LEFT(E91,5)="Đồ án",LEFT(E91,5)="Đồán "),J91*0.5,(IF(H91&gt;0,H91*K91,"0")+IF(I91&gt;0,(I91*0.75)*L91,"0"))),1)</f>
        <v>46.5</v>
      </c>
      <c r="N91" s="381">
        <v>64.5</v>
      </c>
      <c r="O91" s="376">
        <v>0</v>
      </c>
      <c r="P91" s="374">
        <f>SUM(M91:M120)+N91+O91</f>
        <v>1386.1</v>
      </c>
      <c r="Q91" s="376">
        <v>0</v>
      </c>
      <c r="R91" s="374">
        <v>0</v>
      </c>
      <c r="S91" s="379">
        <v>430</v>
      </c>
      <c r="T91" s="376">
        <v>430</v>
      </c>
      <c r="U91" s="379">
        <v>112</v>
      </c>
      <c r="V91" s="406">
        <v>112</v>
      </c>
      <c r="W91" s="379">
        <v>56</v>
      </c>
      <c r="X91" s="376">
        <v>56</v>
      </c>
      <c r="Y91" s="374">
        <f>ROUND((P91-T91),1)</f>
        <v>956.1</v>
      </c>
      <c r="Z91" s="419">
        <f>IF(OR(SUM(V91:V120)="",SUM(Q91:Q120)=""),0,IF(OR(SUM(U91:U120)=320,SUM(V91:V120)&gt;0),ROUND((SUM(Q91:Q120)-SUM(V91:V120)),1),0))</f>
        <v>-112</v>
      </c>
      <c r="AA91" s="419">
        <f>IF(OR(SUM(X91:X120)="",SUM(R91:R120)=""),0,IF(OR(SUM(W91:W120)=160,SUM(X91:X120)&gt;0),ROUND((SUM(R91:R120)-SUM(X91:X120)),1),0))</f>
        <v>-56</v>
      </c>
      <c r="AB91" s="420"/>
      <c r="AC91" s="427">
        <f>SUM(Y91:AA120)</f>
        <v>788.1</v>
      </c>
      <c r="AD91" s="74"/>
    </row>
    <row r="92" spans="1:30" ht="18" customHeight="1">
      <c r="A92" s="81"/>
      <c r="B92" s="97"/>
      <c r="C92" s="98"/>
      <c r="D92" s="42">
        <v>71400119003</v>
      </c>
      <c r="E92" s="43" t="s">
        <v>45</v>
      </c>
      <c r="F92" s="44" t="s">
        <v>247</v>
      </c>
      <c r="G92" s="69">
        <v>1</v>
      </c>
      <c r="H92" s="73">
        <v>15</v>
      </c>
      <c r="I92" s="73">
        <v>30</v>
      </c>
      <c r="J92" s="72">
        <v>70</v>
      </c>
      <c r="K92" s="78">
        <f t="shared" ref="K92:K117" si="9">IF(OR(LEFT(E92,2)="ĐA",LEFT(E92,2)="DA",LEFT(E92,5)="Đồ án",LEFT(E92,5)="Đồán ",LEFT(E92,9)="Sinh hoạt",LEFT(E92,9)="sinh hoạt",LEFT(E92,6)="Cố vấn",LEFT(E92,6)="cố vấn",LEFT(E92,4)="cvht",LEFT(E92,4)="CVHT",LEFT(E92,4)="shcn",LEFT(E92,4)="SHCN"),0,(IF(AND(H92&gt;0,J92&gt;0),IF(J92&gt;60,1.3,IF(J92&gt;35,1.2,1)),0)))</f>
        <v>1.3</v>
      </c>
      <c r="L92" s="78">
        <f t="shared" ref="L92:L117" si="10">IF(OR(LEFT(E92,2)="ĐA",LEFT(E92,2)="DA",LEFT(E92,5)="Đồ án",LEFT(E92,5)="Đồán "),0,IF(AND(J92&gt;0,I92&gt;0),IF(AND(OR(LEFT(E92,4)="GDQP",LEFT(E92,4)="gdqp",LEFT(E92,19)="Giáo dục quốc phòng"),J92&gt;50),1.3,IF(J92&gt;35,1.2,IF(J92&gt;29,1.1,1))),0))</f>
        <v>1.2</v>
      </c>
      <c r="M92" s="45">
        <f t="shared" ref="M92:M117" si="11">ROUND(IF(OR(LEFT(E92,2)="ĐA",LEFT(E92,2)="DA",LEFT(E92,5)="Đồ án",LEFT(E92,5)="Đồán "),J92*0.5,(IF(H92&gt;0,H92*K92,"0")+IF(I92&gt;0,(I92*0.75)*L92,"0"))),1)</f>
        <v>46.5</v>
      </c>
      <c r="N92" s="372"/>
      <c r="O92" s="372"/>
      <c r="P92" s="372"/>
      <c r="Q92" s="372"/>
      <c r="R92" s="372"/>
      <c r="S92" s="372"/>
      <c r="T92" s="372"/>
      <c r="U92" s="372"/>
      <c r="V92" s="372"/>
      <c r="W92" s="372"/>
      <c r="X92" s="372"/>
      <c r="Y92" s="372"/>
      <c r="Z92" s="372"/>
      <c r="AA92" s="372"/>
      <c r="AB92" s="372"/>
      <c r="AC92" s="372"/>
      <c r="AD92" s="74"/>
    </row>
    <row r="93" spans="1:30" s="203" customFormat="1" ht="18" customHeight="1">
      <c r="A93" s="111"/>
      <c r="B93" s="97"/>
      <c r="C93" s="98"/>
      <c r="D93" s="42">
        <v>21100119804</v>
      </c>
      <c r="E93" s="43" t="s">
        <v>159</v>
      </c>
      <c r="F93" s="44" t="s">
        <v>144</v>
      </c>
      <c r="G93" s="69">
        <v>1</v>
      </c>
      <c r="H93" s="73">
        <v>30</v>
      </c>
      <c r="I93" s="73"/>
      <c r="J93" s="72">
        <v>57</v>
      </c>
      <c r="K93" s="78">
        <f t="shared" si="9"/>
        <v>1.2</v>
      </c>
      <c r="L93" s="78">
        <f t="shared" si="10"/>
        <v>0</v>
      </c>
      <c r="M93" s="45">
        <f t="shared" si="11"/>
        <v>36</v>
      </c>
      <c r="N93" s="375"/>
      <c r="O93" s="375"/>
      <c r="P93" s="375"/>
      <c r="Q93" s="375"/>
      <c r="R93" s="375"/>
      <c r="S93" s="375"/>
      <c r="T93" s="375"/>
      <c r="U93" s="375"/>
      <c r="V93" s="375"/>
      <c r="W93" s="375"/>
      <c r="X93" s="375"/>
      <c r="Y93" s="375"/>
      <c r="Z93" s="375"/>
      <c r="AA93" s="375"/>
      <c r="AB93" s="375"/>
      <c r="AC93" s="375"/>
      <c r="AD93" s="74"/>
    </row>
    <row r="94" spans="1:30" ht="18" customHeight="1">
      <c r="A94" s="81"/>
      <c r="B94" s="97"/>
      <c r="C94" s="98"/>
      <c r="D94" s="42">
        <v>21100119804</v>
      </c>
      <c r="E94" s="43" t="s">
        <v>159</v>
      </c>
      <c r="F94" s="44" t="s">
        <v>144</v>
      </c>
      <c r="G94" s="69">
        <v>1</v>
      </c>
      <c r="H94" s="73"/>
      <c r="I94" s="73">
        <v>60</v>
      </c>
      <c r="J94" s="72">
        <v>30</v>
      </c>
      <c r="K94" s="78">
        <f t="shared" si="9"/>
        <v>0</v>
      </c>
      <c r="L94" s="78">
        <f t="shared" si="10"/>
        <v>1.1000000000000001</v>
      </c>
      <c r="M94" s="45">
        <f t="shared" si="11"/>
        <v>49.5</v>
      </c>
      <c r="N94" s="372"/>
      <c r="O94" s="372"/>
      <c r="P94" s="372"/>
      <c r="Q94" s="372"/>
      <c r="R94" s="372"/>
      <c r="S94" s="372"/>
      <c r="T94" s="372"/>
      <c r="U94" s="372"/>
      <c r="V94" s="372"/>
      <c r="W94" s="372"/>
      <c r="X94" s="372"/>
      <c r="Y94" s="372"/>
      <c r="Z94" s="372"/>
      <c r="AA94" s="372"/>
      <c r="AB94" s="372"/>
      <c r="AC94" s="372"/>
      <c r="AD94" s="74"/>
    </row>
    <row r="95" spans="1:30" ht="18" customHeight="1">
      <c r="A95" s="81"/>
      <c r="B95" s="97"/>
      <c r="C95" s="98"/>
      <c r="D95" s="42">
        <v>21100124401</v>
      </c>
      <c r="E95" s="43" t="s">
        <v>248</v>
      </c>
      <c r="F95" s="44" t="s">
        <v>181</v>
      </c>
      <c r="G95" s="69">
        <v>1</v>
      </c>
      <c r="H95" s="73">
        <v>15</v>
      </c>
      <c r="I95" s="73">
        <v>30</v>
      </c>
      <c r="J95" s="72">
        <v>39</v>
      </c>
      <c r="K95" s="78">
        <f t="shared" si="9"/>
        <v>1.2</v>
      </c>
      <c r="L95" s="78">
        <f t="shared" si="10"/>
        <v>1.2</v>
      </c>
      <c r="M95" s="45">
        <f t="shared" si="11"/>
        <v>45</v>
      </c>
      <c r="N95" s="372"/>
      <c r="O95" s="372"/>
      <c r="P95" s="372"/>
      <c r="Q95" s="372"/>
      <c r="R95" s="372"/>
      <c r="S95" s="372"/>
      <c r="T95" s="372"/>
      <c r="U95" s="372"/>
      <c r="V95" s="372"/>
      <c r="W95" s="372"/>
      <c r="X95" s="372"/>
      <c r="Y95" s="372"/>
      <c r="Z95" s="372"/>
      <c r="AA95" s="372"/>
      <c r="AB95" s="372"/>
      <c r="AC95" s="372"/>
      <c r="AD95" s="74"/>
    </row>
    <row r="96" spans="1:30" ht="18" customHeight="1">
      <c r="A96" s="81"/>
      <c r="B96" s="97"/>
      <c r="C96" s="98"/>
      <c r="D96" s="42">
        <v>21100124402</v>
      </c>
      <c r="E96" s="43" t="s">
        <v>248</v>
      </c>
      <c r="F96" s="44" t="s">
        <v>192</v>
      </c>
      <c r="G96" s="69">
        <v>1</v>
      </c>
      <c r="H96" s="73">
        <v>15</v>
      </c>
      <c r="I96" s="73">
        <v>30</v>
      </c>
      <c r="J96" s="72">
        <v>38</v>
      </c>
      <c r="K96" s="78">
        <f t="shared" si="9"/>
        <v>1.2</v>
      </c>
      <c r="L96" s="78">
        <f t="shared" si="10"/>
        <v>1.2</v>
      </c>
      <c r="M96" s="45">
        <f t="shared" si="11"/>
        <v>45</v>
      </c>
      <c r="N96" s="372"/>
      <c r="O96" s="372"/>
      <c r="P96" s="372"/>
      <c r="Q96" s="372"/>
      <c r="R96" s="372"/>
      <c r="S96" s="372"/>
      <c r="T96" s="372"/>
      <c r="U96" s="372"/>
      <c r="V96" s="372"/>
      <c r="W96" s="372"/>
      <c r="X96" s="372"/>
      <c r="Y96" s="372"/>
      <c r="Z96" s="372"/>
      <c r="AA96" s="372"/>
      <c r="AB96" s="372"/>
      <c r="AC96" s="372"/>
      <c r="AD96" s="74"/>
    </row>
    <row r="97" spans="1:30" ht="18" customHeight="1">
      <c r="A97" s="81"/>
      <c r="B97" s="97"/>
      <c r="C97" s="98"/>
      <c r="D97" s="42">
        <v>21100124403</v>
      </c>
      <c r="E97" s="43" t="s">
        <v>248</v>
      </c>
      <c r="F97" s="44" t="s">
        <v>193</v>
      </c>
      <c r="G97" s="69">
        <v>1</v>
      </c>
      <c r="H97" s="73">
        <v>15</v>
      </c>
      <c r="I97" s="73">
        <v>30</v>
      </c>
      <c r="J97" s="72">
        <v>43</v>
      </c>
      <c r="K97" s="78">
        <f t="shared" si="9"/>
        <v>1.2</v>
      </c>
      <c r="L97" s="78">
        <f t="shared" si="10"/>
        <v>1.2</v>
      </c>
      <c r="M97" s="45">
        <f t="shared" si="11"/>
        <v>45</v>
      </c>
      <c r="N97" s="372"/>
      <c r="O97" s="372"/>
      <c r="P97" s="372"/>
      <c r="Q97" s="372"/>
      <c r="R97" s="372"/>
      <c r="S97" s="372"/>
      <c r="T97" s="372"/>
      <c r="U97" s="372"/>
      <c r="V97" s="372"/>
      <c r="W97" s="372"/>
      <c r="X97" s="372"/>
      <c r="Y97" s="372"/>
      <c r="Z97" s="372"/>
      <c r="AA97" s="372"/>
      <c r="AB97" s="372"/>
      <c r="AC97" s="372"/>
      <c r="AD97" s="74"/>
    </row>
    <row r="98" spans="1:30" ht="18" customHeight="1">
      <c r="A98" s="81"/>
      <c r="B98" s="97"/>
      <c r="C98" s="98"/>
      <c r="D98" s="42">
        <v>21100124404</v>
      </c>
      <c r="E98" s="43" t="s">
        <v>248</v>
      </c>
      <c r="F98" s="44" t="s">
        <v>236</v>
      </c>
      <c r="G98" s="69">
        <v>1</v>
      </c>
      <c r="H98" s="73">
        <v>15</v>
      </c>
      <c r="I98" s="73">
        <v>30</v>
      </c>
      <c r="J98" s="72">
        <v>24</v>
      </c>
      <c r="K98" s="78">
        <f t="shared" si="9"/>
        <v>1</v>
      </c>
      <c r="L98" s="78">
        <f t="shared" si="10"/>
        <v>1</v>
      </c>
      <c r="M98" s="45">
        <f t="shared" si="11"/>
        <v>37.5</v>
      </c>
      <c r="N98" s="372"/>
      <c r="O98" s="372"/>
      <c r="P98" s="372"/>
      <c r="Q98" s="372"/>
      <c r="R98" s="372"/>
      <c r="S98" s="372"/>
      <c r="T98" s="372"/>
      <c r="U98" s="372"/>
      <c r="V98" s="372"/>
      <c r="W98" s="372"/>
      <c r="X98" s="372"/>
      <c r="Y98" s="372"/>
      <c r="Z98" s="372"/>
      <c r="AA98" s="372"/>
      <c r="AB98" s="372"/>
      <c r="AC98" s="372"/>
      <c r="AD98" s="74"/>
    </row>
    <row r="99" spans="1:30" ht="18" customHeight="1">
      <c r="A99" s="81"/>
      <c r="B99" s="97"/>
      <c r="C99" s="98"/>
      <c r="D99" s="42">
        <v>21100124406</v>
      </c>
      <c r="E99" s="43" t="s">
        <v>248</v>
      </c>
      <c r="F99" s="44" t="s">
        <v>249</v>
      </c>
      <c r="G99" s="69">
        <v>1</v>
      </c>
      <c r="H99" s="73">
        <v>15</v>
      </c>
      <c r="I99" s="73">
        <v>30</v>
      </c>
      <c r="J99" s="72">
        <v>62</v>
      </c>
      <c r="K99" s="78">
        <f t="shared" si="9"/>
        <v>1.3</v>
      </c>
      <c r="L99" s="78">
        <f t="shared" si="10"/>
        <v>1.2</v>
      </c>
      <c r="M99" s="45">
        <f t="shared" si="11"/>
        <v>46.5</v>
      </c>
      <c r="N99" s="372"/>
      <c r="O99" s="372"/>
      <c r="P99" s="372"/>
      <c r="Q99" s="372"/>
      <c r="R99" s="372"/>
      <c r="S99" s="372"/>
      <c r="T99" s="372"/>
      <c r="U99" s="372"/>
      <c r="V99" s="372"/>
      <c r="W99" s="372"/>
      <c r="X99" s="372"/>
      <c r="Y99" s="372"/>
      <c r="Z99" s="372"/>
      <c r="AA99" s="372"/>
      <c r="AB99" s="372"/>
      <c r="AC99" s="372"/>
      <c r="AD99" s="74"/>
    </row>
    <row r="100" spans="1:30" ht="18" customHeight="1">
      <c r="A100" s="111"/>
      <c r="B100" s="97"/>
      <c r="C100" s="98"/>
      <c r="D100" s="42">
        <v>21100124407</v>
      </c>
      <c r="E100" s="43" t="s">
        <v>248</v>
      </c>
      <c r="F100" s="44" t="s">
        <v>250</v>
      </c>
      <c r="G100" s="69">
        <v>1</v>
      </c>
      <c r="H100" s="73">
        <v>15</v>
      </c>
      <c r="I100" s="73">
        <v>30</v>
      </c>
      <c r="J100" s="72">
        <v>40</v>
      </c>
      <c r="K100" s="78">
        <f t="shared" si="9"/>
        <v>1.2</v>
      </c>
      <c r="L100" s="78">
        <f t="shared" si="10"/>
        <v>1.2</v>
      </c>
      <c r="M100" s="45">
        <f t="shared" si="11"/>
        <v>45</v>
      </c>
      <c r="N100" s="375"/>
      <c r="O100" s="375"/>
      <c r="P100" s="375"/>
      <c r="Q100" s="375"/>
      <c r="R100" s="375"/>
      <c r="S100" s="375"/>
      <c r="T100" s="375"/>
      <c r="U100" s="375"/>
      <c r="V100" s="375"/>
      <c r="W100" s="375"/>
      <c r="X100" s="375"/>
      <c r="Y100" s="375"/>
      <c r="Z100" s="375"/>
      <c r="AA100" s="375"/>
      <c r="AB100" s="375"/>
      <c r="AC100" s="375"/>
      <c r="AD100" s="74"/>
    </row>
    <row r="101" spans="1:30" ht="18" customHeight="1">
      <c r="A101" s="111"/>
      <c r="B101" s="97"/>
      <c r="C101" s="98"/>
      <c r="D101" s="42">
        <v>21100149101</v>
      </c>
      <c r="E101" s="43" t="s">
        <v>251</v>
      </c>
      <c r="F101" s="44" t="s">
        <v>252</v>
      </c>
      <c r="G101" s="69">
        <v>1</v>
      </c>
      <c r="H101" s="73">
        <v>30</v>
      </c>
      <c r="I101" s="73">
        <v>30</v>
      </c>
      <c r="J101" s="72">
        <v>39</v>
      </c>
      <c r="K101" s="78">
        <f t="shared" si="9"/>
        <v>1.2</v>
      </c>
      <c r="L101" s="78">
        <f t="shared" si="10"/>
        <v>1.2</v>
      </c>
      <c r="M101" s="45">
        <f t="shared" si="11"/>
        <v>63</v>
      </c>
      <c r="N101" s="375"/>
      <c r="O101" s="375"/>
      <c r="P101" s="375"/>
      <c r="Q101" s="375"/>
      <c r="R101" s="375"/>
      <c r="S101" s="375"/>
      <c r="T101" s="375"/>
      <c r="U101" s="375"/>
      <c r="V101" s="375"/>
      <c r="W101" s="375"/>
      <c r="X101" s="375"/>
      <c r="Y101" s="375"/>
      <c r="Z101" s="375"/>
      <c r="AA101" s="375"/>
      <c r="AB101" s="375"/>
      <c r="AC101" s="375"/>
      <c r="AD101" s="74"/>
    </row>
    <row r="102" spans="1:30" ht="18" customHeight="1">
      <c r="A102" s="111"/>
      <c r="B102" s="97"/>
      <c r="C102" s="98"/>
      <c r="D102" s="42">
        <v>21100149102</v>
      </c>
      <c r="E102" s="43" t="s">
        <v>251</v>
      </c>
      <c r="F102" s="44" t="s">
        <v>253</v>
      </c>
      <c r="G102" s="69">
        <v>1</v>
      </c>
      <c r="H102" s="73">
        <v>30</v>
      </c>
      <c r="I102" s="73">
        <v>30</v>
      </c>
      <c r="J102" s="72">
        <v>47</v>
      </c>
      <c r="K102" s="78">
        <f t="shared" si="9"/>
        <v>1.2</v>
      </c>
      <c r="L102" s="78">
        <f t="shared" si="10"/>
        <v>1.2</v>
      </c>
      <c r="M102" s="45">
        <f t="shared" si="11"/>
        <v>63</v>
      </c>
      <c r="N102" s="375"/>
      <c r="O102" s="375"/>
      <c r="P102" s="375"/>
      <c r="Q102" s="375"/>
      <c r="R102" s="375"/>
      <c r="S102" s="375"/>
      <c r="T102" s="375"/>
      <c r="U102" s="375"/>
      <c r="V102" s="375"/>
      <c r="W102" s="375"/>
      <c r="X102" s="375"/>
      <c r="Y102" s="375"/>
      <c r="Z102" s="375"/>
      <c r="AA102" s="375"/>
      <c r="AB102" s="375"/>
      <c r="AC102" s="375"/>
      <c r="AD102" s="74"/>
    </row>
    <row r="103" spans="1:30" ht="18" customHeight="1">
      <c r="A103" s="111"/>
      <c r="B103" s="97"/>
      <c r="C103" s="98"/>
      <c r="D103" s="42">
        <v>50600115201</v>
      </c>
      <c r="E103" s="43" t="s">
        <v>248</v>
      </c>
      <c r="F103" s="44" t="s">
        <v>254</v>
      </c>
      <c r="G103" s="69">
        <v>1</v>
      </c>
      <c r="H103" s="73">
        <v>45</v>
      </c>
      <c r="I103" s="73">
        <v>0</v>
      </c>
      <c r="J103" s="72">
        <v>64</v>
      </c>
      <c r="K103" s="78">
        <f t="shared" si="9"/>
        <v>1.3</v>
      </c>
      <c r="L103" s="78">
        <f t="shared" si="10"/>
        <v>0</v>
      </c>
      <c r="M103" s="45">
        <f t="shared" si="11"/>
        <v>58.5</v>
      </c>
      <c r="N103" s="375"/>
      <c r="O103" s="375"/>
      <c r="P103" s="375"/>
      <c r="Q103" s="375"/>
      <c r="R103" s="375"/>
      <c r="S103" s="375"/>
      <c r="T103" s="375"/>
      <c r="U103" s="375"/>
      <c r="V103" s="375"/>
      <c r="W103" s="375"/>
      <c r="X103" s="375"/>
      <c r="Y103" s="375"/>
      <c r="Z103" s="375"/>
      <c r="AA103" s="375"/>
      <c r="AB103" s="375"/>
      <c r="AC103" s="375"/>
      <c r="AD103" s="74"/>
    </row>
    <row r="104" spans="1:30" ht="18" customHeight="1">
      <c r="A104" s="81"/>
      <c r="B104" s="97"/>
      <c r="C104" s="98"/>
      <c r="D104" s="42" t="s">
        <v>255</v>
      </c>
      <c r="E104" s="43" t="s">
        <v>216</v>
      </c>
      <c r="F104" s="44" t="s">
        <v>256</v>
      </c>
      <c r="G104" s="69">
        <v>1</v>
      </c>
      <c r="H104" s="73"/>
      <c r="I104" s="73"/>
      <c r="J104" s="72"/>
      <c r="K104" s="78">
        <f t="shared" si="9"/>
        <v>0</v>
      </c>
      <c r="L104" s="78">
        <f t="shared" si="10"/>
        <v>0</v>
      </c>
      <c r="M104" s="45">
        <f t="shared" si="11"/>
        <v>0</v>
      </c>
      <c r="N104" s="372"/>
      <c r="O104" s="372"/>
      <c r="P104" s="372"/>
      <c r="Q104" s="372"/>
      <c r="R104" s="372"/>
      <c r="S104" s="372"/>
      <c r="T104" s="372"/>
      <c r="U104" s="372"/>
      <c r="V104" s="372"/>
      <c r="W104" s="372"/>
      <c r="X104" s="372"/>
      <c r="Y104" s="372"/>
      <c r="Z104" s="372"/>
      <c r="AA104" s="372"/>
      <c r="AB104" s="372"/>
      <c r="AC104" s="372"/>
      <c r="AD104" s="74"/>
    </row>
    <row r="105" spans="1:30" ht="18" customHeight="1">
      <c r="A105" s="81"/>
      <c r="B105" s="97"/>
      <c r="C105" s="98"/>
      <c r="D105" s="42">
        <v>20400138401</v>
      </c>
      <c r="E105" s="43" t="s">
        <v>248</v>
      </c>
      <c r="F105" s="44" t="s">
        <v>161</v>
      </c>
      <c r="G105" s="69">
        <v>1</v>
      </c>
      <c r="H105" s="73">
        <v>45</v>
      </c>
      <c r="I105" s="73">
        <v>0</v>
      </c>
      <c r="J105" s="72">
        <v>44</v>
      </c>
      <c r="K105" s="78">
        <f t="shared" si="9"/>
        <v>1.2</v>
      </c>
      <c r="L105" s="78">
        <f t="shared" si="10"/>
        <v>0</v>
      </c>
      <c r="M105" s="45">
        <f t="shared" si="11"/>
        <v>54</v>
      </c>
      <c r="N105" s="372"/>
      <c r="O105" s="372"/>
      <c r="P105" s="372"/>
      <c r="Q105" s="372"/>
      <c r="R105" s="372"/>
      <c r="S105" s="372"/>
      <c r="T105" s="372"/>
      <c r="U105" s="372"/>
      <c r="V105" s="372"/>
      <c r="W105" s="372"/>
      <c r="X105" s="372"/>
      <c r="Y105" s="372"/>
      <c r="Z105" s="372"/>
      <c r="AA105" s="372"/>
      <c r="AB105" s="372"/>
      <c r="AC105" s="372"/>
      <c r="AD105" s="74"/>
    </row>
    <row r="106" spans="1:30" s="254" customFormat="1" ht="18" customHeight="1">
      <c r="A106" s="111"/>
      <c r="B106" s="97"/>
      <c r="C106" s="98"/>
      <c r="D106" s="42">
        <v>21100093901</v>
      </c>
      <c r="E106" s="43" t="s">
        <v>45</v>
      </c>
      <c r="F106" s="44" t="s">
        <v>183</v>
      </c>
      <c r="G106" s="69">
        <v>2</v>
      </c>
      <c r="H106" s="73">
        <v>15</v>
      </c>
      <c r="I106" s="73">
        <v>30</v>
      </c>
      <c r="J106" s="72">
        <v>32</v>
      </c>
      <c r="K106" s="78">
        <f t="shared" si="9"/>
        <v>1</v>
      </c>
      <c r="L106" s="78">
        <f t="shared" si="10"/>
        <v>1.1000000000000001</v>
      </c>
      <c r="M106" s="45">
        <f t="shared" si="11"/>
        <v>39.799999999999997</v>
      </c>
      <c r="N106" s="375"/>
      <c r="O106" s="375"/>
      <c r="P106" s="375"/>
      <c r="Q106" s="375"/>
      <c r="R106" s="375"/>
      <c r="S106" s="375"/>
      <c r="T106" s="375"/>
      <c r="U106" s="375"/>
      <c r="V106" s="375"/>
      <c r="W106" s="375"/>
      <c r="X106" s="375"/>
      <c r="Y106" s="375"/>
      <c r="Z106" s="375"/>
      <c r="AA106" s="375"/>
      <c r="AB106" s="375"/>
      <c r="AC106" s="375"/>
      <c r="AD106" s="74"/>
    </row>
    <row r="107" spans="1:30" s="254" customFormat="1" ht="18" customHeight="1">
      <c r="A107" s="111"/>
      <c r="B107" s="97"/>
      <c r="C107" s="98"/>
      <c r="D107" s="42">
        <v>21100124401</v>
      </c>
      <c r="E107" s="43" t="s">
        <v>248</v>
      </c>
      <c r="F107" s="44" t="s">
        <v>183</v>
      </c>
      <c r="G107" s="69">
        <v>2</v>
      </c>
      <c r="H107" s="73">
        <v>15</v>
      </c>
      <c r="I107" s="73">
        <v>30</v>
      </c>
      <c r="J107" s="72">
        <v>32</v>
      </c>
      <c r="K107" s="78">
        <f t="shared" si="9"/>
        <v>1</v>
      </c>
      <c r="L107" s="78">
        <f t="shared" si="10"/>
        <v>1.1000000000000001</v>
      </c>
      <c r="M107" s="45">
        <f t="shared" si="11"/>
        <v>39.799999999999997</v>
      </c>
      <c r="N107" s="375"/>
      <c r="O107" s="375"/>
      <c r="P107" s="375"/>
      <c r="Q107" s="375"/>
      <c r="R107" s="375"/>
      <c r="S107" s="375"/>
      <c r="T107" s="375"/>
      <c r="U107" s="375"/>
      <c r="V107" s="375"/>
      <c r="W107" s="375"/>
      <c r="X107" s="375"/>
      <c r="Y107" s="375"/>
      <c r="Z107" s="375"/>
      <c r="AA107" s="375"/>
      <c r="AB107" s="375"/>
      <c r="AC107" s="375"/>
      <c r="AD107" s="74"/>
    </row>
    <row r="108" spans="1:30" s="254" customFormat="1" ht="18" customHeight="1">
      <c r="A108" s="111"/>
      <c r="B108" s="97"/>
      <c r="C108" s="98"/>
      <c r="D108" s="42">
        <v>21100149601</v>
      </c>
      <c r="E108" s="43" t="s">
        <v>378</v>
      </c>
      <c r="F108" s="44" t="s">
        <v>192</v>
      </c>
      <c r="G108" s="69">
        <v>2</v>
      </c>
      <c r="H108" s="73">
        <v>45</v>
      </c>
      <c r="I108" s="73">
        <v>30</v>
      </c>
      <c r="J108" s="72">
        <v>38</v>
      </c>
      <c r="K108" s="78">
        <f t="shared" si="9"/>
        <v>1.2</v>
      </c>
      <c r="L108" s="78">
        <f t="shared" si="10"/>
        <v>1.2</v>
      </c>
      <c r="M108" s="45">
        <f t="shared" si="11"/>
        <v>81</v>
      </c>
      <c r="N108" s="375"/>
      <c r="O108" s="375"/>
      <c r="P108" s="375"/>
      <c r="Q108" s="375"/>
      <c r="R108" s="375"/>
      <c r="S108" s="375"/>
      <c r="T108" s="375"/>
      <c r="U108" s="375"/>
      <c r="V108" s="375"/>
      <c r="W108" s="375"/>
      <c r="X108" s="375"/>
      <c r="Y108" s="375"/>
      <c r="Z108" s="375"/>
      <c r="AA108" s="375"/>
      <c r="AB108" s="375"/>
      <c r="AC108" s="375"/>
      <c r="AD108" s="74"/>
    </row>
    <row r="109" spans="1:30" s="254" customFormat="1" ht="18" customHeight="1">
      <c r="A109" s="111"/>
      <c r="B109" s="97"/>
      <c r="C109" s="98"/>
      <c r="D109" s="42">
        <v>71400135401</v>
      </c>
      <c r="E109" s="43" t="s">
        <v>343</v>
      </c>
      <c r="F109" s="44" t="s">
        <v>288</v>
      </c>
      <c r="G109" s="69">
        <v>2</v>
      </c>
      <c r="H109" s="73">
        <v>15</v>
      </c>
      <c r="I109" s="73">
        <v>60</v>
      </c>
      <c r="J109" s="72">
        <v>47</v>
      </c>
      <c r="K109" s="78">
        <f t="shared" si="9"/>
        <v>1.2</v>
      </c>
      <c r="L109" s="78">
        <f t="shared" si="10"/>
        <v>1.2</v>
      </c>
      <c r="M109" s="45">
        <f t="shared" si="11"/>
        <v>72</v>
      </c>
      <c r="N109" s="375"/>
      <c r="O109" s="375"/>
      <c r="P109" s="375"/>
      <c r="Q109" s="375"/>
      <c r="R109" s="375"/>
      <c r="S109" s="375"/>
      <c r="T109" s="375"/>
      <c r="U109" s="375"/>
      <c r="V109" s="375"/>
      <c r="W109" s="375"/>
      <c r="X109" s="375"/>
      <c r="Y109" s="375"/>
      <c r="Z109" s="375"/>
      <c r="AA109" s="375"/>
      <c r="AB109" s="375"/>
      <c r="AC109" s="375"/>
      <c r="AD109" s="74"/>
    </row>
    <row r="110" spans="1:30" s="254" customFormat="1" ht="18" customHeight="1">
      <c r="A110" s="111"/>
      <c r="B110" s="97"/>
      <c r="C110" s="98"/>
      <c r="D110" s="42">
        <v>20200003501</v>
      </c>
      <c r="E110" s="43" t="s">
        <v>251</v>
      </c>
      <c r="F110" s="44" t="s">
        <v>207</v>
      </c>
      <c r="G110" s="69">
        <v>2</v>
      </c>
      <c r="H110" s="73">
        <v>45</v>
      </c>
      <c r="I110" s="73">
        <v>0</v>
      </c>
      <c r="J110" s="72">
        <v>64</v>
      </c>
      <c r="K110" s="78">
        <f t="shared" si="9"/>
        <v>1.3</v>
      </c>
      <c r="L110" s="78">
        <f t="shared" si="10"/>
        <v>0</v>
      </c>
      <c r="M110" s="45">
        <f t="shared" si="11"/>
        <v>58.5</v>
      </c>
      <c r="N110" s="375"/>
      <c r="O110" s="375"/>
      <c r="P110" s="375"/>
      <c r="Q110" s="375"/>
      <c r="R110" s="375"/>
      <c r="S110" s="375"/>
      <c r="T110" s="375"/>
      <c r="U110" s="375"/>
      <c r="V110" s="375"/>
      <c r="W110" s="375"/>
      <c r="X110" s="375"/>
      <c r="Y110" s="375"/>
      <c r="Z110" s="375"/>
      <c r="AA110" s="375"/>
      <c r="AB110" s="375"/>
      <c r="AC110" s="375"/>
      <c r="AD110" s="74"/>
    </row>
    <row r="111" spans="1:30" s="254" customFormat="1" ht="18" customHeight="1">
      <c r="A111" s="111"/>
      <c r="B111" s="97"/>
      <c r="C111" s="98"/>
      <c r="D111" s="42">
        <v>21100119919</v>
      </c>
      <c r="E111" s="43" t="s">
        <v>517</v>
      </c>
      <c r="F111" s="44" t="s">
        <v>518</v>
      </c>
      <c r="G111" s="69">
        <v>2</v>
      </c>
      <c r="H111" s="73">
        <v>30</v>
      </c>
      <c r="I111" s="73">
        <v>60</v>
      </c>
      <c r="J111" s="72">
        <v>29</v>
      </c>
      <c r="K111" s="78">
        <f t="shared" si="9"/>
        <v>1</v>
      </c>
      <c r="L111" s="78">
        <f t="shared" si="10"/>
        <v>1</v>
      </c>
      <c r="M111" s="45">
        <f t="shared" si="11"/>
        <v>75</v>
      </c>
      <c r="N111" s="375"/>
      <c r="O111" s="375"/>
      <c r="P111" s="375"/>
      <c r="Q111" s="375"/>
      <c r="R111" s="375"/>
      <c r="S111" s="375"/>
      <c r="T111" s="375"/>
      <c r="U111" s="375"/>
      <c r="V111" s="375"/>
      <c r="W111" s="375"/>
      <c r="X111" s="375"/>
      <c r="Y111" s="375"/>
      <c r="Z111" s="375"/>
      <c r="AA111" s="375"/>
      <c r="AB111" s="375"/>
      <c r="AC111" s="375"/>
      <c r="AD111" s="74"/>
    </row>
    <row r="112" spans="1:30" ht="18" customHeight="1">
      <c r="A112" s="81"/>
      <c r="B112" s="97"/>
      <c r="C112" s="98"/>
      <c r="D112" s="42">
        <v>21100119919</v>
      </c>
      <c r="E112" s="43" t="s">
        <v>519</v>
      </c>
      <c r="F112" s="44" t="s">
        <v>518</v>
      </c>
      <c r="G112" s="69">
        <v>2</v>
      </c>
      <c r="H112" s="73"/>
      <c r="I112" s="73">
        <v>60</v>
      </c>
      <c r="J112" s="72">
        <v>29</v>
      </c>
      <c r="K112" s="78">
        <f t="shared" si="9"/>
        <v>0</v>
      </c>
      <c r="L112" s="78">
        <f t="shared" si="10"/>
        <v>1</v>
      </c>
      <c r="M112" s="45">
        <f t="shared" si="11"/>
        <v>45</v>
      </c>
      <c r="N112" s="372"/>
      <c r="O112" s="372"/>
      <c r="P112" s="372"/>
      <c r="Q112" s="372"/>
      <c r="R112" s="372"/>
      <c r="S112" s="372"/>
      <c r="T112" s="372"/>
      <c r="U112" s="372"/>
      <c r="V112" s="372"/>
      <c r="W112" s="372"/>
      <c r="X112" s="372"/>
      <c r="Y112" s="372"/>
      <c r="Z112" s="372"/>
      <c r="AA112" s="372"/>
      <c r="AB112" s="372"/>
      <c r="AC112" s="372"/>
      <c r="AD112" s="74"/>
    </row>
    <row r="113" spans="1:30" ht="18" customHeight="1">
      <c r="A113" s="81"/>
      <c r="B113" s="97"/>
      <c r="C113" s="98"/>
      <c r="D113" s="42">
        <v>71400119901</v>
      </c>
      <c r="E113" s="43" t="s">
        <v>159</v>
      </c>
      <c r="F113" s="44" t="s">
        <v>288</v>
      </c>
      <c r="G113" s="69">
        <v>2</v>
      </c>
      <c r="H113" s="73">
        <v>30</v>
      </c>
      <c r="I113" s="73">
        <v>60</v>
      </c>
      <c r="J113" s="72">
        <v>38</v>
      </c>
      <c r="K113" s="78">
        <f t="shared" si="9"/>
        <v>1.2</v>
      </c>
      <c r="L113" s="78">
        <f t="shared" si="10"/>
        <v>1.2</v>
      </c>
      <c r="M113" s="45">
        <f t="shared" si="11"/>
        <v>90</v>
      </c>
      <c r="N113" s="372"/>
      <c r="O113" s="372"/>
      <c r="P113" s="372"/>
      <c r="Q113" s="372"/>
      <c r="R113" s="372"/>
      <c r="S113" s="372"/>
      <c r="T113" s="372"/>
      <c r="U113" s="372"/>
      <c r="V113" s="372"/>
      <c r="W113" s="372"/>
      <c r="X113" s="372"/>
      <c r="Y113" s="372"/>
      <c r="Z113" s="372"/>
      <c r="AA113" s="372"/>
      <c r="AB113" s="372"/>
      <c r="AC113" s="372"/>
      <c r="AD113" s="74"/>
    </row>
    <row r="114" spans="1:30" s="183" customFormat="1" ht="18" customHeight="1">
      <c r="A114" s="111"/>
      <c r="B114" s="97"/>
      <c r="C114" s="98"/>
      <c r="D114" s="42">
        <v>21100149401</v>
      </c>
      <c r="E114" s="43" t="s">
        <v>520</v>
      </c>
      <c r="F114" s="44" t="s">
        <v>192</v>
      </c>
      <c r="G114" s="69">
        <v>2</v>
      </c>
      <c r="H114" s="73"/>
      <c r="I114" s="73"/>
      <c r="J114" s="72">
        <v>30</v>
      </c>
      <c r="K114" s="78">
        <f t="shared" si="9"/>
        <v>0</v>
      </c>
      <c r="L114" s="78">
        <f t="shared" si="10"/>
        <v>0</v>
      </c>
      <c r="M114" s="45">
        <f t="shared" si="11"/>
        <v>15</v>
      </c>
      <c r="N114" s="375"/>
      <c r="O114" s="375"/>
      <c r="P114" s="375"/>
      <c r="Q114" s="375"/>
      <c r="R114" s="375"/>
      <c r="S114" s="375"/>
      <c r="T114" s="375"/>
      <c r="U114" s="375"/>
      <c r="V114" s="375"/>
      <c r="W114" s="375"/>
      <c r="X114" s="375"/>
      <c r="Y114" s="375"/>
      <c r="Z114" s="375"/>
      <c r="AA114" s="375"/>
      <c r="AB114" s="375"/>
      <c r="AC114" s="375"/>
      <c r="AD114" s="74"/>
    </row>
    <row r="115" spans="1:30" s="254" customFormat="1" ht="18" customHeight="1">
      <c r="A115" s="111"/>
      <c r="B115" s="97"/>
      <c r="C115" s="98"/>
      <c r="D115" s="42">
        <v>71400119905</v>
      </c>
      <c r="E115" s="43" t="s">
        <v>521</v>
      </c>
      <c r="F115" s="44" t="s">
        <v>522</v>
      </c>
      <c r="G115" s="69">
        <v>2</v>
      </c>
      <c r="H115" s="73">
        <v>30</v>
      </c>
      <c r="I115" s="73">
        <v>60</v>
      </c>
      <c r="J115" s="72">
        <v>32</v>
      </c>
      <c r="K115" s="78">
        <f t="shared" si="9"/>
        <v>1</v>
      </c>
      <c r="L115" s="78">
        <f t="shared" si="10"/>
        <v>1.1000000000000001</v>
      </c>
      <c r="M115" s="45">
        <f t="shared" si="11"/>
        <v>79.5</v>
      </c>
      <c r="N115" s="375"/>
      <c r="O115" s="375"/>
      <c r="P115" s="375"/>
      <c r="Q115" s="375"/>
      <c r="R115" s="375"/>
      <c r="S115" s="375"/>
      <c r="T115" s="375"/>
      <c r="U115" s="375"/>
      <c r="V115" s="375"/>
      <c r="W115" s="375"/>
      <c r="X115" s="375"/>
      <c r="Y115" s="375"/>
      <c r="Z115" s="375"/>
      <c r="AA115" s="375"/>
      <c r="AB115" s="375"/>
      <c r="AC115" s="375"/>
      <c r="AD115" s="74"/>
    </row>
    <row r="116" spans="1:30" s="254" customFormat="1" ht="18" customHeight="1">
      <c r="A116" s="111"/>
      <c r="B116" s="97"/>
      <c r="C116" s="98"/>
      <c r="D116" s="42">
        <v>71400119905</v>
      </c>
      <c r="E116" s="43" t="s">
        <v>519</v>
      </c>
      <c r="F116" s="44" t="s">
        <v>522</v>
      </c>
      <c r="G116" s="69">
        <v>2</v>
      </c>
      <c r="H116" s="73"/>
      <c r="I116" s="73">
        <v>60</v>
      </c>
      <c r="J116" s="72">
        <v>28</v>
      </c>
      <c r="K116" s="78">
        <f t="shared" si="9"/>
        <v>0</v>
      </c>
      <c r="L116" s="78">
        <f t="shared" si="10"/>
        <v>1</v>
      </c>
      <c r="M116" s="45">
        <f t="shared" si="11"/>
        <v>45</v>
      </c>
      <c r="N116" s="375"/>
      <c r="O116" s="375"/>
      <c r="P116" s="375"/>
      <c r="Q116" s="375"/>
      <c r="R116" s="375"/>
      <c r="S116" s="375"/>
      <c r="T116" s="375"/>
      <c r="U116" s="375"/>
      <c r="V116" s="375"/>
      <c r="W116" s="375"/>
      <c r="X116" s="375"/>
      <c r="Y116" s="375"/>
      <c r="Z116" s="375"/>
      <c r="AA116" s="375"/>
      <c r="AB116" s="375"/>
      <c r="AC116" s="375"/>
      <c r="AD116" s="74"/>
    </row>
    <row r="117" spans="1:30" s="254" customFormat="1" ht="18" customHeight="1">
      <c r="A117" s="111"/>
      <c r="B117" s="97"/>
      <c r="C117" s="98"/>
      <c r="D117" s="42" t="s">
        <v>255</v>
      </c>
      <c r="E117" s="43" t="s">
        <v>216</v>
      </c>
      <c r="F117" s="44" t="s">
        <v>256</v>
      </c>
      <c r="G117" s="69"/>
      <c r="H117" s="73"/>
      <c r="I117" s="73"/>
      <c r="J117" s="72"/>
      <c r="K117" s="78">
        <f t="shared" si="9"/>
        <v>0</v>
      </c>
      <c r="L117" s="78">
        <f t="shared" si="10"/>
        <v>0</v>
      </c>
      <c r="M117" s="45">
        <f t="shared" si="11"/>
        <v>0</v>
      </c>
      <c r="N117" s="375"/>
      <c r="O117" s="375"/>
      <c r="P117" s="375"/>
      <c r="Q117" s="375"/>
      <c r="R117" s="375"/>
      <c r="S117" s="375"/>
      <c r="T117" s="375"/>
      <c r="U117" s="375"/>
      <c r="V117" s="375"/>
      <c r="W117" s="375"/>
      <c r="X117" s="375"/>
      <c r="Y117" s="375"/>
      <c r="Z117" s="375"/>
      <c r="AA117" s="375"/>
      <c r="AB117" s="375"/>
      <c r="AC117" s="375"/>
      <c r="AD117" s="74"/>
    </row>
    <row r="118" spans="1:30" s="170" customFormat="1" ht="18" hidden="1" customHeight="1">
      <c r="A118" s="111"/>
      <c r="B118" s="97"/>
      <c r="C118" s="98"/>
      <c r="D118" s="42"/>
      <c r="E118" s="43"/>
      <c r="F118" s="44"/>
      <c r="G118" s="69"/>
      <c r="H118" s="73"/>
      <c r="I118" s="73"/>
      <c r="J118" s="72"/>
      <c r="K118" s="78"/>
      <c r="L118" s="78"/>
      <c r="M118" s="45"/>
      <c r="N118" s="375"/>
      <c r="O118" s="375"/>
      <c r="P118" s="375"/>
      <c r="Q118" s="375"/>
      <c r="R118" s="375"/>
      <c r="S118" s="375"/>
      <c r="T118" s="375"/>
      <c r="U118" s="375"/>
      <c r="V118" s="375"/>
      <c r="W118" s="375"/>
      <c r="X118" s="375"/>
      <c r="Y118" s="375"/>
      <c r="Z118" s="375"/>
      <c r="AA118" s="375"/>
      <c r="AB118" s="375"/>
      <c r="AC118" s="375"/>
      <c r="AD118" s="74"/>
    </row>
    <row r="119" spans="1:30" ht="18" hidden="1" customHeight="1">
      <c r="A119" s="81"/>
      <c r="B119" s="97"/>
      <c r="C119" s="98"/>
      <c r="D119" s="42"/>
      <c r="E119" s="43"/>
      <c r="F119" s="44"/>
      <c r="G119" s="69"/>
      <c r="H119" s="73"/>
      <c r="I119" s="73"/>
      <c r="J119" s="72"/>
      <c r="K119" s="78"/>
      <c r="L119" s="78"/>
      <c r="M119" s="45"/>
      <c r="N119" s="372"/>
      <c r="O119" s="372"/>
      <c r="P119" s="372"/>
      <c r="Q119" s="372"/>
      <c r="R119" s="372"/>
      <c r="S119" s="372"/>
      <c r="T119" s="372"/>
      <c r="U119" s="372"/>
      <c r="V119" s="372"/>
      <c r="W119" s="372"/>
      <c r="X119" s="372"/>
      <c r="Y119" s="372"/>
      <c r="Z119" s="372"/>
      <c r="AA119" s="372"/>
      <c r="AB119" s="372"/>
      <c r="AC119" s="372"/>
      <c r="AD119" s="74"/>
    </row>
    <row r="120" spans="1:30" s="203" customFormat="1" ht="18" hidden="1" customHeight="1">
      <c r="A120" s="111"/>
      <c r="B120" s="97"/>
      <c r="C120" s="98"/>
      <c r="D120" s="42"/>
      <c r="E120" s="43"/>
      <c r="F120" s="44"/>
      <c r="G120" s="69"/>
      <c r="H120" s="73"/>
      <c r="I120" s="73"/>
      <c r="J120" s="72"/>
      <c r="K120" s="78"/>
      <c r="L120" s="78"/>
      <c r="M120" s="45"/>
      <c r="N120" s="375"/>
      <c r="O120" s="375"/>
      <c r="P120" s="375"/>
      <c r="Q120" s="375"/>
      <c r="R120" s="375"/>
      <c r="S120" s="375"/>
      <c r="T120" s="375"/>
      <c r="U120" s="375"/>
      <c r="V120" s="375"/>
      <c r="W120" s="375"/>
      <c r="X120" s="375"/>
      <c r="Y120" s="375"/>
      <c r="Z120" s="375"/>
      <c r="AA120" s="375"/>
      <c r="AB120" s="375"/>
      <c r="AC120" s="375"/>
      <c r="AD120" s="74"/>
    </row>
    <row r="121" spans="1:30" ht="18" customHeight="1">
      <c r="A121" s="94">
        <v>6</v>
      </c>
      <c r="B121" s="256" t="s">
        <v>88</v>
      </c>
      <c r="C121" s="257" t="s">
        <v>89</v>
      </c>
      <c r="D121" s="42" t="s">
        <v>220</v>
      </c>
      <c r="E121" s="43" t="s">
        <v>184</v>
      </c>
      <c r="F121" s="44" t="s">
        <v>370</v>
      </c>
      <c r="G121" s="101">
        <v>1</v>
      </c>
      <c r="H121" s="275">
        <v>15</v>
      </c>
      <c r="I121" s="275">
        <v>60</v>
      </c>
      <c r="J121" s="72">
        <v>43</v>
      </c>
      <c r="K121" s="78">
        <f t="shared" si="6"/>
        <v>1.2</v>
      </c>
      <c r="L121" s="78">
        <f t="shared" si="7"/>
        <v>1.2</v>
      </c>
      <c r="M121" s="45">
        <f t="shared" si="8"/>
        <v>72</v>
      </c>
      <c r="N121" s="393">
        <v>64.5</v>
      </c>
      <c r="O121" s="393">
        <v>0</v>
      </c>
      <c r="P121" s="394">
        <f>SUM(M121:M141)+N121+O121</f>
        <v>1021.5</v>
      </c>
      <c r="Q121" s="397">
        <v>0</v>
      </c>
      <c r="R121" s="394">
        <v>0</v>
      </c>
      <c r="S121" s="403">
        <v>430</v>
      </c>
      <c r="T121" s="397">
        <v>430</v>
      </c>
      <c r="U121" s="403">
        <v>112</v>
      </c>
      <c r="V121" s="397">
        <v>112</v>
      </c>
      <c r="W121" s="403">
        <v>56</v>
      </c>
      <c r="X121" s="397">
        <v>56</v>
      </c>
      <c r="Y121" s="394">
        <f>ROUND((P121-T121),1)</f>
        <v>591.5</v>
      </c>
      <c r="Z121" s="434">
        <f>IF(OR(SUM(V121:V141)="",SUM(Q121:Q141)=""),0,IF(OR(SUM(U121:U141)=320,SUM(V121:V141)&gt;0),ROUND((SUM(Q121:Q141)-SUM(V121:V141)),1),0))</f>
        <v>-112</v>
      </c>
      <c r="AA121" s="434">
        <f>IF(OR(SUM(X121:X141)="",SUM(R121:R141)=""),0,IF(OR(SUM(W121:W141)=160,SUM(X121:X141)&gt;0),ROUND((SUM(R121:R141)-SUM(X121:X141)),1),0))</f>
        <v>-56</v>
      </c>
      <c r="AB121" s="397"/>
      <c r="AC121" s="429">
        <f>SUM(Y121:AA141)</f>
        <v>423.5</v>
      </c>
      <c r="AD121" s="74"/>
    </row>
    <row r="122" spans="1:30" ht="18" customHeight="1">
      <c r="A122" s="81"/>
      <c r="B122" s="75"/>
      <c r="C122" s="76"/>
      <c r="D122" s="42" t="s">
        <v>221</v>
      </c>
      <c r="E122" s="43" t="s">
        <v>159</v>
      </c>
      <c r="F122" s="44" t="s">
        <v>222</v>
      </c>
      <c r="G122" s="127">
        <v>1</v>
      </c>
      <c r="H122" s="276">
        <v>30</v>
      </c>
      <c r="I122" s="276">
        <v>0</v>
      </c>
      <c r="J122" s="72">
        <v>72</v>
      </c>
      <c r="K122" s="78">
        <f t="shared" si="6"/>
        <v>1.3</v>
      </c>
      <c r="L122" s="78">
        <f t="shared" si="7"/>
        <v>0</v>
      </c>
      <c r="M122" s="45">
        <f t="shared" si="8"/>
        <v>39</v>
      </c>
      <c r="N122" s="370"/>
      <c r="O122" s="370"/>
      <c r="P122" s="370"/>
      <c r="Q122" s="370"/>
      <c r="R122" s="370"/>
      <c r="S122" s="370"/>
      <c r="T122" s="370"/>
      <c r="U122" s="370"/>
      <c r="V122" s="370"/>
      <c r="W122" s="370"/>
      <c r="X122" s="370"/>
      <c r="Y122" s="370"/>
      <c r="Z122" s="370"/>
      <c r="AA122" s="370"/>
      <c r="AB122" s="370"/>
      <c r="AC122" s="370"/>
      <c r="AD122" s="74"/>
    </row>
    <row r="123" spans="1:30" ht="18" customHeight="1">
      <c r="A123" s="81"/>
      <c r="B123" s="75"/>
      <c r="C123" s="76"/>
      <c r="D123" s="42" t="s">
        <v>221</v>
      </c>
      <c r="E123" s="43" t="s">
        <v>223</v>
      </c>
      <c r="F123" s="44" t="s">
        <v>222</v>
      </c>
      <c r="G123" s="127">
        <v>1</v>
      </c>
      <c r="H123" s="276">
        <v>0</v>
      </c>
      <c r="I123" s="276">
        <v>60</v>
      </c>
      <c r="J123" s="72">
        <v>36</v>
      </c>
      <c r="K123" s="78">
        <f t="shared" si="6"/>
        <v>0</v>
      </c>
      <c r="L123" s="78">
        <f t="shared" si="7"/>
        <v>1.2</v>
      </c>
      <c r="M123" s="45">
        <f t="shared" si="8"/>
        <v>54</v>
      </c>
      <c r="N123" s="370"/>
      <c r="O123" s="370"/>
      <c r="P123" s="370"/>
      <c r="Q123" s="370"/>
      <c r="R123" s="370"/>
      <c r="S123" s="370"/>
      <c r="T123" s="370"/>
      <c r="U123" s="370"/>
      <c r="V123" s="370"/>
      <c r="W123" s="370"/>
      <c r="X123" s="370"/>
      <c r="Y123" s="370"/>
      <c r="Z123" s="370"/>
      <c r="AA123" s="370"/>
      <c r="AB123" s="370"/>
      <c r="AC123" s="370"/>
      <c r="AD123" s="74"/>
    </row>
    <row r="124" spans="1:30" ht="18" customHeight="1">
      <c r="A124" s="81"/>
      <c r="B124" s="75"/>
      <c r="C124" s="76"/>
      <c r="D124" s="42" t="s">
        <v>221</v>
      </c>
      <c r="E124" s="43" t="s">
        <v>224</v>
      </c>
      <c r="F124" s="44" t="s">
        <v>222</v>
      </c>
      <c r="G124" s="127">
        <v>1</v>
      </c>
      <c r="H124" s="276">
        <v>0</v>
      </c>
      <c r="I124" s="276">
        <v>60</v>
      </c>
      <c r="J124" s="72">
        <v>36</v>
      </c>
      <c r="K124" s="78">
        <f t="shared" si="6"/>
        <v>0</v>
      </c>
      <c r="L124" s="78">
        <f t="shared" si="7"/>
        <v>1.2</v>
      </c>
      <c r="M124" s="45">
        <f t="shared" si="8"/>
        <v>54</v>
      </c>
      <c r="N124" s="370"/>
      <c r="O124" s="370"/>
      <c r="P124" s="370"/>
      <c r="Q124" s="370"/>
      <c r="R124" s="370"/>
      <c r="S124" s="370"/>
      <c r="T124" s="370"/>
      <c r="U124" s="370"/>
      <c r="V124" s="370"/>
      <c r="W124" s="370"/>
      <c r="X124" s="370"/>
      <c r="Y124" s="370"/>
      <c r="Z124" s="370"/>
      <c r="AA124" s="370"/>
      <c r="AB124" s="370"/>
      <c r="AC124" s="370"/>
      <c r="AD124" s="74"/>
    </row>
    <row r="125" spans="1:30" ht="18" customHeight="1">
      <c r="A125" s="81"/>
      <c r="B125" s="75"/>
      <c r="C125" s="76"/>
      <c r="D125" s="42" t="s">
        <v>225</v>
      </c>
      <c r="E125" s="43" t="s">
        <v>226</v>
      </c>
      <c r="F125" s="44" t="s">
        <v>144</v>
      </c>
      <c r="G125" s="127">
        <v>1</v>
      </c>
      <c r="H125" s="276">
        <v>15</v>
      </c>
      <c r="I125" s="276">
        <v>0</v>
      </c>
      <c r="J125" s="72">
        <v>57</v>
      </c>
      <c r="K125" s="78">
        <f t="shared" si="6"/>
        <v>1.2</v>
      </c>
      <c r="L125" s="78">
        <f t="shared" si="7"/>
        <v>0</v>
      </c>
      <c r="M125" s="45">
        <f t="shared" si="8"/>
        <v>18</v>
      </c>
      <c r="N125" s="370"/>
      <c r="O125" s="370"/>
      <c r="P125" s="370"/>
      <c r="Q125" s="370"/>
      <c r="R125" s="370"/>
      <c r="S125" s="370"/>
      <c r="T125" s="370"/>
      <c r="U125" s="370"/>
      <c r="V125" s="370"/>
      <c r="W125" s="370"/>
      <c r="X125" s="370"/>
      <c r="Y125" s="370"/>
      <c r="Z125" s="370"/>
      <c r="AA125" s="370"/>
      <c r="AB125" s="370"/>
      <c r="AC125" s="370"/>
      <c r="AD125" s="74"/>
    </row>
    <row r="126" spans="1:30" ht="18" customHeight="1">
      <c r="A126" s="81"/>
      <c r="B126" s="75"/>
      <c r="C126" s="76"/>
      <c r="D126" s="42" t="s">
        <v>225</v>
      </c>
      <c r="E126" s="43" t="s">
        <v>227</v>
      </c>
      <c r="F126" s="44" t="s">
        <v>144</v>
      </c>
      <c r="G126" s="127">
        <v>1</v>
      </c>
      <c r="H126" s="276">
        <v>0</v>
      </c>
      <c r="I126" s="276">
        <v>60</v>
      </c>
      <c r="J126" s="72">
        <v>29</v>
      </c>
      <c r="K126" s="78">
        <f t="shared" si="6"/>
        <v>0</v>
      </c>
      <c r="L126" s="78">
        <f t="shared" si="7"/>
        <v>1</v>
      </c>
      <c r="M126" s="45">
        <f t="shared" si="8"/>
        <v>45</v>
      </c>
      <c r="N126" s="370"/>
      <c r="O126" s="370"/>
      <c r="P126" s="370"/>
      <c r="Q126" s="370"/>
      <c r="R126" s="370"/>
      <c r="S126" s="370"/>
      <c r="T126" s="370"/>
      <c r="U126" s="370"/>
      <c r="V126" s="370"/>
      <c r="W126" s="370"/>
      <c r="X126" s="370"/>
      <c r="Y126" s="370"/>
      <c r="Z126" s="370"/>
      <c r="AA126" s="370"/>
      <c r="AB126" s="370"/>
      <c r="AC126" s="370"/>
      <c r="AD126" s="74"/>
    </row>
    <row r="127" spans="1:30" ht="18" customHeight="1">
      <c r="A127" s="81"/>
      <c r="B127" s="75"/>
      <c r="C127" s="76"/>
      <c r="D127" s="42" t="s">
        <v>225</v>
      </c>
      <c r="E127" s="43" t="s">
        <v>228</v>
      </c>
      <c r="F127" s="44" t="s">
        <v>144</v>
      </c>
      <c r="G127" s="127">
        <v>1</v>
      </c>
      <c r="H127" s="276">
        <v>0</v>
      </c>
      <c r="I127" s="276">
        <v>60</v>
      </c>
      <c r="J127" s="72">
        <v>28</v>
      </c>
      <c r="K127" s="78">
        <f t="shared" si="6"/>
        <v>0</v>
      </c>
      <c r="L127" s="78">
        <f t="shared" si="7"/>
        <v>1</v>
      </c>
      <c r="M127" s="45">
        <f t="shared" si="8"/>
        <v>45</v>
      </c>
      <c r="N127" s="370"/>
      <c r="O127" s="370"/>
      <c r="P127" s="370"/>
      <c r="Q127" s="370"/>
      <c r="R127" s="370"/>
      <c r="S127" s="370"/>
      <c r="T127" s="370"/>
      <c r="U127" s="370"/>
      <c r="V127" s="370"/>
      <c r="W127" s="370"/>
      <c r="X127" s="370"/>
      <c r="Y127" s="370"/>
      <c r="Z127" s="370"/>
      <c r="AA127" s="370"/>
      <c r="AB127" s="370"/>
      <c r="AC127" s="370"/>
      <c r="AD127" s="74"/>
    </row>
    <row r="128" spans="1:30" ht="18" customHeight="1">
      <c r="A128" s="81"/>
      <c r="B128" s="75"/>
      <c r="C128" s="76"/>
      <c r="D128" s="42" t="s">
        <v>229</v>
      </c>
      <c r="E128" s="43" t="s">
        <v>226</v>
      </c>
      <c r="F128" s="44" t="s">
        <v>230</v>
      </c>
      <c r="G128" s="127">
        <v>1</v>
      </c>
      <c r="H128" s="276">
        <v>15</v>
      </c>
      <c r="I128" s="276">
        <v>0</v>
      </c>
      <c r="J128" s="72">
        <v>56</v>
      </c>
      <c r="K128" s="78">
        <f t="shared" si="6"/>
        <v>1.2</v>
      </c>
      <c r="L128" s="78">
        <f t="shared" si="7"/>
        <v>0</v>
      </c>
      <c r="M128" s="45">
        <f t="shared" si="8"/>
        <v>18</v>
      </c>
      <c r="N128" s="370"/>
      <c r="O128" s="370"/>
      <c r="P128" s="370"/>
      <c r="Q128" s="370"/>
      <c r="R128" s="370"/>
      <c r="S128" s="370"/>
      <c r="T128" s="370"/>
      <c r="U128" s="370"/>
      <c r="V128" s="370"/>
      <c r="W128" s="370"/>
      <c r="X128" s="370"/>
      <c r="Y128" s="370"/>
      <c r="Z128" s="370"/>
      <c r="AA128" s="370"/>
      <c r="AB128" s="370"/>
      <c r="AC128" s="370"/>
      <c r="AD128" s="74"/>
    </row>
    <row r="129" spans="1:30" ht="18" customHeight="1">
      <c r="A129" s="81"/>
      <c r="B129" s="75"/>
      <c r="C129" s="76"/>
      <c r="D129" s="42" t="s">
        <v>229</v>
      </c>
      <c r="E129" s="43" t="s">
        <v>227</v>
      </c>
      <c r="F129" s="44" t="s">
        <v>230</v>
      </c>
      <c r="G129" s="127">
        <v>1</v>
      </c>
      <c r="H129" s="276">
        <v>0</v>
      </c>
      <c r="I129" s="276">
        <v>60</v>
      </c>
      <c r="J129" s="72">
        <v>28</v>
      </c>
      <c r="K129" s="78">
        <f t="shared" si="6"/>
        <v>0</v>
      </c>
      <c r="L129" s="78">
        <f t="shared" si="7"/>
        <v>1</v>
      </c>
      <c r="M129" s="45">
        <f t="shared" si="8"/>
        <v>45</v>
      </c>
      <c r="N129" s="370"/>
      <c r="O129" s="370"/>
      <c r="P129" s="370"/>
      <c r="Q129" s="370"/>
      <c r="R129" s="370"/>
      <c r="S129" s="370"/>
      <c r="T129" s="370"/>
      <c r="U129" s="370"/>
      <c r="V129" s="370"/>
      <c r="W129" s="370"/>
      <c r="X129" s="370"/>
      <c r="Y129" s="370"/>
      <c r="Z129" s="370"/>
      <c r="AA129" s="370"/>
      <c r="AB129" s="370"/>
      <c r="AC129" s="370"/>
      <c r="AD129" s="74"/>
    </row>
    <row r="130" spans="1:30" ht="18" customHeight="1">
      <c r="A130" s="111"/>
      <c r="B130" s="75"/>
      <c r="C130" s="76"/>
      <c r="D130" s="42" t="s">
        <v>229</v>
      </c>
      <c r="E130" s="43" t="s">
        <v>228</v>
      </c>
      <c r="F130" s="44" t="s">
        <v>230</v>
      </c>
      <c r="G130" s="127">
        <v>1</v>
      </c>
      <c r="H130" s="276">
        <v>0</v>
      </c>
      <c r="I130" s="276">
        <v>60</v>
      </c>
      <c r="J130" s="72">
        <v>28</v>
      </c>
      <c r="K130" s="78">
        <f t="shared" si="6"/>
        <v>0</v>
      </c>
      <c r="L130" s="78">
        <f t="shared" si="7"/>
        <v>1</v>
      </c>
      <c r="M130" s="45">
        <f t="shared" si="8"/>
        <v>45</v>
      </c>
      <c r="N130" s="370"/>
      <c r="O130" s="370"/>
      <c r="P130" s="370"/>
      <c r="Q130" s="370"/>
      <c r="R130" s="370"/>
      <c r="S130" s="370"/>
      <c r="T130" s="370"/>
      <c r="U130" s="370"/>
      <c r="V130" s="370"/>
      <c r="W130" s="370"/>
      <c r="X130" s="370"/>
      <c r="Y130" s="370"/>
      <c r="Z130" s="370"/>
      <c r="AA130" s="370"/>
      <c r="AB130" s="370"/>
      <c r="AC130" s="370"/>
      <c r="AD130" s="74"/>
    </row>
    <row r="131" spans="1:30" ht="18" customHeight="1">
      <c r="A131" s="111"/>
      <c r="B131" s="75"/>
      <c r="C131" s="76"/>
      <c r="D131" s="42" t="s">
        <v>231</v>
      </c>
      <c r="E131" s="43" t="s">
        <v>159</v>
      </c>
      <c r="F131" s="44" t="s">
        <v>230</v>
      </c>
      <c r="G131" s="127">
        <v>1</v>
      </c>
      <c r="H131" s="276">
        <v>30</v>
      </c>
      <c r="I131" s="276">
        <v>0</v>
      </c>
      <c r="J131" s="72">
        <v>54</v>
      </c>
      <c r="K131" s="78">
        <f t="shared" si="6"/>
        <v>1.2</v>
      </c>
      <c r="L131" s="78">
        <f t="shared" si="7"/>
        <v>0</v>
      </c>
      <c r="M131" s="45">
        <f t="shared" si="8"/>
        <v>36</v>
      </c>
      <c r="N131" s="370"/>
      <c r="O131" s="370"/>
      <c r="P131" s="370"/>
      <c r="Q131" s="370"/>
      <c r="R131" s="370"/>
      <c r="S131" s="370"/>
      <c r="T131" s="370"/>
      <c r="U131" s="370"/>
      <c r="V131" s="370"/>
      <c r="W131" s="370"/>
      <c r="X131" s="370"/>
      <c r="Y131" s="370"/>
      <c r="Z131" s="370"/>
      <c r="AA131" s="370"/>
      <c r="AB131" s="370"/>
      <c r="AC131" s="370"/>
      <c r="AD131" s="74"/>
    </row>
    <row r="132" spans="1:30" ht="18" customHeight="1">
      <c r="A132" s="111"/>
      <c r="B132" s="75"/>
      <c r="C132" s="76"/>
      <c r="D132" s="42" t="s">
        <v>231</v>
      </c>
      <c r="E132" s="43" t="s">
        <v>223</v>
      </c>
      <c r="F132" s="44" t="s">
        <v>230</v>
      </c>
      <c r="G132" s="127">
        <v>1</v>
      </c>
      <c r="H132" s="276">
        <v>0</v>
      </c>
      <c r="I132" s="276">
        <v>60</v>
      </c>
      <c r="J132" s="72">
        <v>27</v>
      </c>
      <c r="K132" s="78">
        <f t="shared" si="6"/>
        <v>0</v>
      </c>
      <c r="L132" s="78">
        <f t="shared" si="7"/>
        <v>1</v>
      </c>
      <c r="M132" s="45">
        <f t="shared" si="8"/>
        <v>45</v>
      </c>
      <c r="N132" s="370"/>
      <c r="O132" s="370"/>
      <c r="P132" s="370"/>
      <c r="Q132" s="370"/>
      <c r="R132" s="370"/>
      <c r="S132" s="370"/>
      <c r="T132" s="370"/>
      <c r="U132" s="370"/>
      <c r="V132" s="370"/>
      <c r="W132" s="370"/>
      <c r="X132" s="370"/>
      <c r="Y132" s="370"/>
      <c r="Z132" s="370"/>
      <c r="AA132" s="370"/>
      <c r="AB132" s="370"/>
      <c r="AC132" s="370"/>
      <c r="AD132" s="74"/>
    </row>
    <row r="133" spans="1:30" ht="18" customHeight="1">
      <c r="A133" s="111"/>
      <c r="B133" s="75"/>
      <c r="C133" s="76"/>
      <c r="D133" s="42" t="s">
        <v>231</v>
      </c>
      <c r="E133" s="43" t="s">
        <v>224</v>
      </c>
      <c r="F133" s="44" t="s">
        <v>230</v>
      </c>
      <c r="G133" s="127">
        <v>1</v>
      </c>
      <c r="H133" s="276">
        <v>0</v>
      </c>
      <c r="I133" s="276">
        <v>60</v>
      </c>
      <c r="J133" s="72">
        <v>27</v>
      </c>
      <c r="K133" s="78">
        <f t="shared" si="6"/>
        <v>0</v>
      </c>
      <c r="L133" s="78">
        <f t="shared" si="7"/>
        <v>1</v>
      </c>
      <c r="M133" s="45">
        <f t="shared" si="8"/>
        <v>45</v>
      </c>
      <c r="N133" s="370"/>
      <c r="O133" s="370"/>
      <c r="P133" s="370"/>
      <c r="Q133" s="370"/>
      <c r="R133" s="370"/>
      <c r="S133" s="370"/>
      <c r="T133" s="370"/>
      <c r="U133" s="370"/>
      <c r="V133" s="370"/>
      <c r="W133" s="370"/>
      <c r="X133" s="370"/>
      <c r="Y133" s="370"/>
      <c r="Z133" s="370"/>
      <c r="AA133" s="370"/>
      <c r="AB133" s="370"/>
      <c r="AC133" s="370"/>
      <c r="AD133" s="74"/>
    </row>
    <row r="134" spans="1:30" ht="18" customHeight="1">
      <c r="A134" s="111"/>
      <c r="B134" s="75"/>
      <c r="C134" s="76"/>
      <c r="D134" s="42"/>
      <c r="E134" s="43" t="s">
        <v>216</v>
      </c>
      <c r="F134" s="154" t="s">
        <v>207</v>
      </c>
      <c r="G134" s="127"/>
      <c r="H134" s="276"/>
      <c r="I134" s="276"/>
      <c r="J134" s="72"/>
      <c r="K134" s="78">
        <f t="shared" si="6"/>
        <v>0</v>
      </c>
      <c r="L134" s="78">
        <f t="shared" si="7"/>
        <v>0</v>
      </c>
      <c r="M134" s="45">
        <f t="shared" si="8"/>
        <v>0</v>
      </c>
      <c r="N134" s="370"/>
      <c r="O134" s="370"/>
      <c r="P134" s="370"/>
      <c r="Q134" s="370"/>
      <c r="R134" s="370"/>
      <c r="S134" s="370"/>
      <c r="T134" s="370"/>
      <c r="U134" s="370"/>
      <c r="V134" s="370"/>
      <c r="W134" s="370"/>
      <c r="X134" s="370"/>
      <c r="Y134" s="370"/>
      <c r="Z134" s="370"/>
      <c r="AA134" s="370"/>
      <c r="AB134" s="370"/>
      <c r="AC134" s="370"/>
      <c r="AD134" s="74"/>
    </row>
    <row r="135" spans="1:30" ht="18" customHeight="1">
      <c r="A135" s="111"/>
      <c r="B135" s="75"/>
      <c r="C135" s="76"/>
      <c r="D135" s="255" t="s">
        <v>498</v>
      </c>
      <c r="E135" s="43" t="s">
        <v>343</v>
      </c>
      <c r="F135" s="44" t="s">
        <v>370</v>
      </c>
      <c r="G135" s="127">
        <v>2</v>
      </c>
      <c r="H135" s="276">
        <v>30</v>
      </c>
      <c r="I135" s="276">
        <v>60</v>
      </c>
      <c r="J135" s="72">
        <v>40</v>
      </c>
      <c r="K135" s="78">
        <f t="shared" si="6"/>
        <v>1.2</v>
      </c>
      <c r="L135" s="78">
        <f t="shared" si="7"/>
        <v>1.2</v>
      </c>
      <c r="M135" s="45">
        <f t="shared" si="8"/>
        <v>90</v>
      </c>
      <c r="N135" s="370"/>
      <c r="O135" s="370"/>
      <c r="P135" s="370"/>
      <c r="Q135" s="370"/>
      <c r="R135" s="370"/>
      <c r="S135" s="370"/>
      <c r="T135" s="370"/>
      <c r="U135" s="370"/>
      <c r="V135" s="370"/>
      <c r="W135" s="370"/>
      <c r="X135" s="370"/>
      <c r="Y135" s="370"/>
      <c r="Z135" s="370"/>
      <c r="AA135" s="370"/>
      <c r="AB135" s="370"/>
      <c r="AC135" s="370"/>
      <c r="AD135" s="74"/>
    </row>
    <row r="136" spans="1:30" ht="18" hidden="1" customHeight="1">
      <c r="A136" s="81"/>
      <c r="B136" s="75"/>
      <c r="C136" s="76"/>
      <c r="D136" s="42"/>
      <c r="E136" s="43"/>
      <c r="F136" s="44"/>
      <c r="G136" s="127"/>
      <c r="H136" s="276"/>
      <c r="I136" s="276"/>
      <c r="J136" s="72"/>
      <c r="K136" s="78"/>
      <c r="L136" s="78"/>
      <c r="M136" s="45"/>
      <c r="N136" s="370"/>
      <c r="O136" s="370"/>
      <c r="P136" s="370"/>
      <c r="Q136" s="370"/>
      <c r="R136" s="370"/>
      <c r="S136" s="370"/>
      <c r="T136" s="370"/>
      <c r="U136" s="370"/>
      <c r="V136" s="370"/>
      <c r="W136" s="370"/>
      <c r="X136" s="370"/>
      <c r="Y136" s="370"/>
      <c r="Z136" s="370"/>
      <c r="AA136" s="370"/>
      <c r="AB136" s="370"/>
      <c r="AC136" s="370"/>
      <c r="AD136" s="74"/>
    </row>
    <row r="137" spans="1:30" ht="18" customHeight="1">
      <c r="A137" s="81"/>
      <c r="B137" s="75"/>
      <c r="C137" s="76"/>
      <c r="D137" s="255" t="s">
        <v>497</v>
      </c>
      <c r="E137" s="43" t="s">
        <v>226</v>
      </c>
      <c r="F137" s="44" t="s">
        <v>233</v>
      </c>
      <c r="G137" s="127">
        <v>2</v>
      </c>
      <c r="H137" s="276">
        <v>15</v>
      </c>
      <c r="I137" s="276"/>
      <c r="J137" s="72">
        <v>40</v>
      </c>
      <c r="K137" s="78">
        <f t="shared" si="6"/>
        <v>1.2</v>
      </c>
      <c r="L137" s="78">
        <f t="shared" si="7"/>
        <v>0</v>
      </c>
      <c r="M137" s="45">
        <f t="shared" si="8"/>
        <v>18</v>
      </c>
      <c r="N137" s="370"/>
      <c r="O137" s="370"/>
      <c r="P137" s="370"/>
      <c r="Q137" s="370"/>
      <c r="R137" s="370"/>
      <c r="S137" s="370"/>
      <c r="T137" s="370"/>
      <c r="U137" s="370"/>
      <c r="V137" s="370"/>
      <c r="W137" s="370"/>
      <c r="X137" s="370"/>
      <c r="Y137" s="370"/>
      <c r="Z137" s="370"/>
      <c r="AA137" s="370"/>
      <c r="AB137" s="370"/>
      <c r="AC137" s="370"/>
      <c r="AD137" s="74"/>
    </row>
    <row r="138" spans="1:30" s="183" customFormat="1" ht="18" customHeight="1">
      <c r="A138" s="111"/>
      <c r="B138" s="75"/>
      <c r="C138" s="76"/>
      <c r="D138" s="255" t="s">
        <v>497</v>
      </c>
      <c r="E138" s="43" t="s">
        <v>452</v>
      </c>
      <c r="F138" s="44" t="s">
        <v>233</v>
      </c>
      <c r="G138" s="127">
        <v>2</v>
      </c>
      <c r="H138" s="276"/>
      <c r="I138" s="276">
        <v>60</v>
      </c>
      <c r="J138" s="72">
        <v>40</v>
      </c>
      <c r="K138" s="78">
        <f t="shared" si="6"/>
        <v>0</v>
      </c>
      <c r="L138" s="78">
        <f t="shared" si="7"/>
        <v>1.2</v>
      </c>
      <c r="M138" s="45">
        <f t="shared" si="8"/>
        <v>54</v>
      </c>
      <c r="N138" s="370"/>
      <c r="O138" s="370"/>
      <c r="P138" s="370"/>
      <c r="Q138" s="370"/>
      <c r="R138" s="370"/>
      <c r="S138" s="370"/>
      <c r="T138" s="370"/>
      <c r="U138" s="370"/>
      <c r="V138" s="370"/>
      <c r="W138" s="370"/>
      <c r="X138" s="370"/>
      <c r="Y138" s="370"/>
      <c r="Z138" s="370"/>
      <c r="AA138" s="370"/>
      <c r="AB138" s="370"/>
      <c r="AC138" s="370"/>
      <c r="AD138" s="74"/>
    </row>
    <row r="139" spans="1:30" s="254" customFormat="1" ht="18" customHeight="1">
      <c r="A139" s="111"/>
      <c r="B139" s="75"/>
      <c r="C139" s="76"/>
      <c r="D139" s="255" t="s">
        <v>497</v>
      </c>
      <c r="E139" s="43" t="s">
        <v>453</v>
      </c>
      <c r="F139" s="44" t="s">
        <v>233</v>
      </c>
      <c r="G139" s="127">
        <v>2</v>
      </c>
      <c r="H139" s="276"/>
      <c r="I139" s="276">
        <v>60</v>
      </c>
      <c r="J139" s="72">
        <v>40</v>
      </c>
      <c r="K139" s="78">
        <f t="shared" ref="K139" si="12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78">
        <f t="shared" ref="L139" si="13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1.2</v>
      </c>
      <c r="M139" s="45">
        <f t="shared" ref="M139" si="14">ROUND(IF(OR(LEFT(E139,2)="ĐA",LEFT(E139,2)="DA",LEFT(E139,5)="Đồ án",LEFT(E139,5)="Đồán "),J139*0.5,(IF(H139&gt;0,H139*K139,"0")+IF(I139&gt;0,(I139*0.75)*L139,"0"))),1)</f>
        <v>54</v>
      </c>
      <c r="N139" s="370"/>
      <c r="O139" s="370"/>
      <c r="P139" s="370"/>
      <c r="Q139" s="370"/>
      <c r="R139" s="370"/>
      <c r="S139" s="370"/>
      <c r="T139" s="370"/>
      <c r="U139" s="370"/>
      <c r="V139" s="370"/>
      <c r="W139" s="370"/>
      <c r="X139" s="370"/>
      <c r="Y139" s="370"/>
      <c r="Z139" s="370"/>
      <c r="AA139" s="370"/>
      <c r="AB139" s="370"/>
      <c r="AC139" s="370"/>
      <c r="AD139" s="74"/>
    </row>
    <row r="140" spans="1:30" s="254" customFormat="1" ht="18" customHeight="1">
      <c r="A140" s="111"/>
      <c r="B140" s="75"/>
      <c r="C140" s="76"/>
      <c r="D140" s="255" t="s">
        <v>495</v>
      </c>
      <c r="E140" s="43" t="s">
        <v>159</v>
      </c>
      <c r="F140" s="44" t="s">
        <v>494</v>
      </c>
      <c r="G140" s="127">
        <v>2</v>
      </c>
      <c r="H140" s="276">
        <v>30</v>
      </c>
      <c r="I140" s="276">
        <v>60</v>
      </c>
      <c r="J140" s="72">
        <v>38</v>
      </c>
      <c r="K140" s="78">
        <f t="shared" ref="K140:K141" si="15">IF(OR(LEFT(E140,2)="ĐA",LEFT(E140,2)="DA",LEFT(E140,5)="Đồ án",LEFT(E140,5)="Đồán ",LEFT(E140,9)="Sinh hoạt",LEFT(E140,9)="sinh hoạt",LEFT(E140,6)="Cố vấn",LEFT(E140,6)="cố vấn",LEFT(E140,4)="cvht",LEFT(E140,4)="CVHT",LEFT(E140,4)="shcn",LEFT(E140,4)="SHCN"),0,(IF(AND(H140&gt;0,J140&gt;0),IF(J140&gt;60,1.3,IF(J140&gt;35,1.2,1)),0)))</f>
        <v>1.2</v>
      </c>
      <c r="L140" s="78">
        <f t="shared" ref="L140:L141" si="16">IF(OR(LEFT(E140,2)="ĐA",LEFT(E140,2)="DA",LEFT(E140,5)="Đồ án",LEFT(E140,5)="Đồán "),0,IF(AND(J140&gt;0,I140&gt;0),IF(AND(OR(LEFT(E140,4)="GDQP",LEFT(E140,4)="gdqp",LEFT(E140,19)="Giáo dục quốc phòng"),J140&gt;50),1.3,IF(J140&gt;35,1.2,IF(J140&gt;29,1.1,1))),0))</f>
        <v>1.2</v>
      </c>
      <c r="M140" s="45">
        <f t="shared" ref="M140:M141" si="17">ROUND(IF(OR(LEFT(E140,2)="ĐA",LEFT(E140,2)="DA",LEFT(E140,5)="Đồ án",LEFT(E140,5)="Đồán "),J140*0.5,(IF(H140&gt;0,H140*K140,"0")+IF(I140&gt;0,(I140*0.75)*L140,"0"))),1)</f>
        <v>90</v>
      </c>
      <c r="N140" s="370"/>
      <c r="O140" s="370"/>
      <c r="P140" s="370"/>
      <c r="Q140" s="370"/>
      <c r="R140" s="370"/>
      <c r="S140" s="370"/>
      <c r="T140" s="370"/>
      <c r="U140" s="370"/>
      <c r="V140" s="370"/>
      <c r="W140" s="370"/>
      <c r="X140" s="370"/>
      <c r="Y140" s="370"/>
      <c r="Z140" s="370"/>
      <c r="AA140" s="370"/>
      <c r="AB140" s="370"/>
      <c r="AC140" s="370"/>
      <c r="AD140" s="74"/>
    </row>
    <row r="141" spans="1:30" s="183" customFormat="1" ht="18" customHeight="1">
      <c r="A141" s="111"/>
      <c r="B141" s="75"/>
      <c r="C141" s="76"/>
      <c r="D141" s="255" t="s">
        <v>496</v>
      </c>
      <c r="E141" s="43" t="s">
        <v>159</v>
      </c>
      <c r="F141" s="44" t="s">
        <v>450</v>
      </c>
      <c r="G141" s="127">
        <v>2</v>
      </c>
      <c r="H141" s="276">
        <v>30</v>
      </c>
      <c r="I141" s="276">
        <v>60</v>
      </c>
      <c r="J141" s="72">
        <v>40</v>
      </c>
      <c r="K141" s="78">
        <f t="shared" si="15"/>
        <v>1.2</v>
      </c>
      <c r="L141" s="78">
        <f t="shared" si="16"/>
        <v>1.2</v>
      </c>
      <c r="M141" s="45">
        <f t="shared" si="17"/>
        <v>90</v>
      </c>
      <c r="N141" s="370"/>
      <c r="O141" s="370"/>
      <c r="P141" s="370"/>
      <c r="Q141" s="370"/>
      <c r="R141" s="370"/>
      <c r="S141" s="370"/>
      <c r="T141" s="370"/>
      <c r="U141" s="370"/>
      <c r="V141" s="370"/>
      <c r="W141" s="370"/>
      <c r="X141" s="370"/>
      <c r="Y141" s="370"/>
      <c r="Z141" s="370"/>
      <c r="AA141" s="370"/>
      <c r="AB141" s="370"/>
      <c r="AC141" s="370"/>
      <c r="AD141" s="74"/>
    </row>
    <row r="142" spans="1:30" ht="18" customHeight="1">
      <c r="A142" s="94">
        <v>7</v>
      </c>
      <c r="B142" s="82" t="s">
        <v>90</v>
      </c>
      <c r="C142" s="91" t="s">
        <v>91</v>
      </c>
      <c r="D142" s="42">
        <v>21100094701</v>
      </c>
      <c r="E142" s="43" t="s">
        <v>182</v>
      </c>
      <c r="F142" s="44" t="s">
        <v>183</v>
      </c>
      <c r="G142" s="129">
        <v>1</v>
      </c>
      <c r="H142" s="275">
        <v>15</v>
      </c>
      <c r="I142" s="275">
        <v>60</v>
      </c>
      <c r="J142" s="72">
        <v>33</v>
      </c>
      <c r="K142" s="78">
        <f t="shared" si="6"/>
        <v>1</v>
      </c>
      <c r="L142" s="78">
        <f t="shared" si="7"/>
        <v>1.1000000000000001</v>
      </c>
      <c r="M142" s="45">
        <f t="shared" si="8"/>
        <v>64.5</v>
      </c>
      <c r="N142" s="381">
        <v>64.5</v>
      </c>
      <c r="O142" s="376">
        <v>0</v>
      </c>
      <c r="P142" s="374">
        <f>SUM(M142:M160)+N142+O142</f>
        <v>825.7</v>
      </c>
      <c r="Q142" s="376">
        <v>0</v>
      </c>
      <c r="R142" s="417">
        <v>0</v>
      </c>
      <c r="S142" s="379">
        <v>430</v>
      </c>
      <c r="T142" s="376">
        <v>430</v>
      </c>
      <c r="U142" s="379">
        <v>112</v>
      </c>
      <c r="V142" s="406">
        <v>112</v>
      </c>
      <c r="W142" s="379">
        <v>56</v>
      </c>
      <c r="X142" s="376">
        <v>56</v>
      </c>
      <c r="Y142" s="374">
        <f>ROUND((P142-T142),1)</f>
        <v>395.7</v>
      </c>
      <c r="Z142" s="419">
        <f>IF(OR(SUM(V142:V160)="",SUM(Q142:Q160)=""),0,IF(OR(SUM(U142:U160)=320,SUM(V142:V160)&gt;0),ROUND((SUM(Q142:Q160)-SUM(V142:V160)),1),0))</f>
        <v>-112</v>
      </c>
      <c r="AA142" s="419">
        <f>IF(OR(SUM(X142:X160)="",SUM(R142:R160)=""),0,IF(OR(SUM(W142:W160)=160,SUM(X142:X160)&gt;0),ROUND((SUM(R142:R160)-SUM(X142:X160)),1),0))</f>
        <v>-56</v>
      </c>
      <c r="AB142" s="420"/>
      <c r="AC142" s="427">
        <f>SUM(Y142:AA160)</f>
        <v>227.7</v>
      </c>
      <c r="AD142" s="74"/>
    </row>
    <row r="143" spans="1:30" ht="18" customHeight="1">
      <c r="A143" s="81"/>
      <c r="B143" s="97"/>
      <c r="C143" s="98"/>
      <c r="D143" s="42">
        <v>71400106707</v>
      </c>
      <c r="E143" s="43" t="s">
        <v>184</v>
      </c>
      <c r="F143" s="44" t="s">
        <v>185</v>
      </c>
      <c r="G143" s="64">
        <v>1</v>
      </c>
      <c r="H143" s="276">
        <v>15</v>
      </c>
      <c r="I143" s="276">
        <v>60</v>
      </c>
      <c r="J143" s="72">
        <v>51</v>
      </c>
      <c r="K143" s="78">
        <f t="shared" si="6"/>
        <v>1.2</v>
      </c>
      <c r="L143" s="78">
        <f t="shared" si="7"/>
        <v>1.2</v>
      </c>
      <c r="M143" s="45">
        <f t="shared" si="8"/>
        <v>72</v>
      </c>
      <c r="N143" s="382"/>
      <c r="O143" s="378"/>
      <c r="P143" s="377"/>
      <c r="Q143" s="372"/>
      <c r="R143" s="418"/>
      <c r="S143" s="372"/>
      <c r="T143" s="372"/>
      <c r="U143" s="372"/>
      <c r="V143" s="372"/>
      <c r="W143" s="372"/>
      <c r="X143" s="372"/>
      <c r="Y143" s="372"/>
      <c r="Z143" s="372"/>
      <c r="AA143" s="372"/>
      <c r="AB143" s="372"/>
      <c r="AC143" s="372"/>
      <c r="AD143" s="74"/>
    </row>
    <row r="144" spans="1:30" ht="18" customHeight="1">
      <c r="A144" s="81"/>
      <c r="B144" s="97"/>
      <c r="C144" s="98"/>
      <c r="D144" s="42">
        <v>21100009801</v>
      </c>
      <c r="E144" s="43" t="s">
        <v>186</v>
      </c>
      <c r="F144" s="44" t="s">
        <v>187</v>
      </c>
      <c r="G144" s="64">
        <v>1</v>
      </c>
      <c r="H144" s="276">
        <v>30</v>
      </c>
      <c r="I144" s="276">
        <v>45</v>
      </c>
      <c r="J144" s="72">
        <v>28</v>
      </c>
      <c r="K144" s="78">
        <f t="shared" si="6"/>
        <v>1</v>
      </c>
      <c r="L144" s="78">
        <f t="shared" si="7"/>
        <v>1</v>
      </c>
      <c r="M144" s="45">
        <f t="shared" si="8"/>
        <v>63.8</v>
      </c>
      <c r="N144" s="382"/>
      <c r="O144" s="378"/>
      <c r="P144" s="377"/>
      <c r="Q144" s="372"/>
      <c r="R144" s="418"/>
      <c r="S144" s="372"/>
      <c r="T144" s="372"/>
      <c r="U144" s="372"/>
      <c r="V144" s="372"/>
      <c r="W144" s="372"/>
      <c r="X144" s="372"/>
      <c r="Y144" s="372"/>
      <c r="Z144" s="372"/>
      <c r="AA144" s="372"/>
      <c r="AB144" s="372"/>
      <c r="AC144" s="372"/>
      <c r="AD144" s="74"/>
    </row>
    <row r="145" spans="1:30" ht="18" customHeight="1">
      <c r="A145" s="81"/>
      <c r="B145" s="97"/>
      <c r="C145" s="98"/>
      <c r="D145" s="196">
        <v>21100151501</v>
      </c>
      <c r="E145" s="199" t="s">
        <v>188</v>
      </c>
      <c r="F145" s="200" t="s">
        <v>187</v>
      </c>
      <c r="G145" s="197">
        <v>1</v>
      </c>
      <c r="H145" s="277">
        <v>0</v>
      </c>
      <c r="I145" s="277">
        <v>45</v>
      </c>
      <c r="J145" s="198">
        <v>28</v>
      </c>
      <c r="K145" s="78">
        <f t="shared" si="6"/>
        <v>0</v>
      </c>
      <c r="L145" s="78">
        <f t="shared" si="7"/>
        <v>0</v>
      </c>
      <c r="M145" s="45">
        <f t="shared" si="8"/>
        <v>14</v>
      </c>
      <c r="N145" s="382"/>
      <c r="O145" s="378"/>
      <c r="P145" s="377"/>
      <c r="Q145" s="372"/>
      <c r="R145" s="418"/>
      <c r="S145" s="372"/>
      <c r="T145" s="372"/>
      <c r="U145" s="372"/>
      <c r="V145" s="372"/>
      <c r="W145" s="372"/>
      <c r="X145" s="372"/>
      <c r="Y145" s="372"/>
      <c r="Z145" s="372"/>
      <c r="AA145" s="372"/>
      <c r="AB145" s="372"/>
      <c r="AC145" s="372"/>
      <c r="AD145" s="74"/>
    </row>
    <row r="146" spans="1:30" ht="18" customHeight="1">
      <c r="A146" s="81"/>
      <c r="B146" s="97"/>
      <c r="C146" s="98"/>
      <c r="D146" s="42">
        <v>21100119802</v>
      </c>
      <c r="E146" s="43" t="s">
        <v>159</v>
      </c>
      <c r="F146" s="44" t="s">
        <v>183</v>
      </c>
      <c r="G146" s="64">
        <v>1</v>
      </c>
      <c r="H146" s="276">
        <v>24</v>
      </c>
      <c r="I146" s="276">
        <v>12</v>
      </c>
      <c r="J146" s="72">
        <v>33</v>
      </c>
      <c r="K146" s="78">
        <f t="shared" si="6"/>
        <v>1</v>
      </c>
      <c r="L146" s="78">
        <f t="shared" si="7"/>
        <v>1.1000000000000001</v>
      </c>
      <c r="M146" s="45">
        <f t="shared" si="8"/>
        <v>33.9</v>
      </c>
      <c r="N146" s="382"/>
      <c r="O146" s="378"/>
      <c r="P146" s="377"/>
      <c r="Q146" s="372"/>
      <c r="R146" s="418"/>
      <c r="S146" s="372"/>
      <c r="T146" s="372"/>
      <c r="U146" s="372"/>
      <c r="V146" s="372"/>
      <c r="W146" s="372"/>
      <c r="X146" s="372"/>
      <c r="Y146" s="372"/>
      <c r="Z146" s="372"/>
      <c r="AA146" s="372"/>
      <c r="AB146" s="372"/>
      <c r="AC146" s="372"/>
      <c r="AD146" s="74"/>
    </row>
    <row r="147" spans="1:30" ht="18" customHeight="1">
      <c r="A147" s="81"/>
      <c r="B147" s="97"/>
      <c r="C147" s="98"/>
      <c r="D147" s="42"/>
      <c r="E147" s="43" t="s">
        <v>216</v>
      </c>
      <c r="F147" s="44" t="s">
        <v>185</v>
      </c>
      <c r="G147" s="64"/>
      <c r="H147" s="276"/>
      <c r="I147" s="276"/>
      <c r="J147" s="72"/>
      <c r="K147" s="78">
        <f t="shared" si="6"/>
        <v>0</v>
      </c>
      <c r="L147" s="78">
        <f t="shared" si="7"/>
        <v>0</v>
      </c>
      <c r="M147" s="45">
        <f t="shared" si="8"/>
        <v>0</v>
      </c>
      <c r="N147" s="382"/>
      <c r="O147" s="378"/>
      <c r="P147" s="377"/>
      <c r="Q147" s="372"/>
      <c r="R147" s="418"/>
      <c r="S147" s="372"/>
      <c r="T147" s="372"/>
      <c r="U147" s="372"/>
      <c r="V147" s="372"/>
      <c r="W147" s="372"/>
      <c r="X147" s="372"/>
      <c r="Y147" s="372"/>
      <c r="Z147" s="372"/>
      <c r="AA147" s="372"/>
      <c r="AB147" s="372"/>
      <c r="AC147" s="372"/>
      <c r="AD147" s="74"/>
    </row>
    <row r="148" spans="1:30" ht="18" customHeight="1">
      <c r="A148" s="81"/>
      <c r="B148" s="97"/>
      <c r="C148" s="98"/>
      <c r="D148" s="42"/>
      <c r="E148" s="43" t="s">
        <v>343</v>
      </c>
      <c r="F148" s="44" t="s">
        <v>185</v>
      </c>
      <c r="G148" s="64">
        <v>2</v>
      </c>
      <c r="H148" s="276">
        <v>15</v>
      </c>
      <c r="I148" s="276">
        <v>60</v>
      </c>
      <c r="J148" s="72">
        <v>51</v>
      </c>
      <c r="K148" s="78">
        <f t="shared" si="6"/>
        <v>1.2</v>
      </c>
      <c r="L148" s="78">
        <f t="shared" si="7"/>
        <v>1.2</v>
      </c>
      <c r="M148" s="45">
        <f t="shared" si="8"/>
        <v>72</v>
      </c>
      <c r="N148" s="382"/>
      <c r="O148" s="378"/>
      <c r="P148" s="377"/>
      <c r="Q148" s="372"/>
      <c r="R148" s="418"/>
      <c r="S148" s="372"/>
      <c r="T148" s="372"/>
      <c r="U148" s="372"/>
      <c r="V148" s="372"/>
      <c r="W148" s="372"/>
      <c r="X148" s="372"/>
      <c r="Y148" s="372"/>
      <c r="Z148" s="372"/>
      <c r="AA148" s="372"/>
      <c r="AB148" s="372"/>
      <c r="AC148" s="372"/>
      <c r="AD148" s="74"/>
    </row>
    <row r="149" spans="1:30" ht="18.75" customHeight="1">
      <c r="A149" s="81"/>
      <c r="B149" s="97"/>
      <c r="C149" s="98"/>
      <c r="D149" s="42"/>
      <c r="E149" s="43" t="s">
        <v>159</v>
      </c>
      <c r="F149" s="44" t="s">
        <v>483</v>
      </c>
      <c r="G149" s="64">
        <v>2</v>
      </c>
      <c r="H149" s="276">
        <v>30</v>
      </c>
      <c r="I149" s="276">
        <v>60</v>
      </c>
      <c r="J149" s="72">
        <v>40</v>
      </c>
      <c r="K149" s="78">
        <v>1.2</v>
      </c>
      <c r="L149" s="78">
        <v>1.2</v>
      </c>
      <c r="M149" s="45">
        <v>90</v>
      </c>
      <c r="N149" s="382"/>
      <c r="O149" s="378"/>
      <c r="P149" s="377"/>
      <c r="Q149" s="372"/>
      <c r="R149" s="418"/>
      <c r="S149" s="372"/>
      <c r="T149" s="372"/>
      <c r="U149" s="372"/>
      <c r="V149" s="372"/>
      <c r="W149" s="372"/>
      <c r="X149" s="372"/>
      <c r="Y149" s="372"/>
      <c r="Z149" s="372"/>
      <c r="AA149" s="372"/>
      <c r="AB149" s="372"/>
      <c r="AC149" s="372"/>
      <c r="AD149" s="74"/>
    </row>
    <row r="150" spans="1:30" s="183" customFormat="1" ht="18" hidden="1" customHeight="1">
      <c r="A150" s="111"/>
      <c r="B150" s="97"/>
      <c r="C150" s="98"/>
      <c r="D150" s="42"/>
      <c r="E150" s="43"/>
      <c r="F150" s="44"/>
      <c r="G150" s="64"/>
      <c r="H150" s="276"/>
      <c r="I150" s="276"/>
      <c r="J150" s="72"/>
      <c r="K150" s="78">
        <f t="shared" ref="K150:K210" si="18">IF(OR(LEFT(E150,2)="ĐA",LEFT(E150,2)="DA",LEFT(E150,5)="Đồ án",LEFT(E150,5)="Đồán ",LEFT(E150,9)="Sinh hoạt",LEFT(E150,9)="sinh hoạt",LEFT(E150,6)="Cố vấn",LEFT(E150,6)="cố vấn",LEFT(E150,4)="cvht",LEFT(E150,4)="CVHT",LEFT(E150,4)="shcn",LEFT(E150,4)="SHCN"),0,(IF(AND(H150&gt;0,J150&gt;0),IF(J150&gt;60,1.3,IF(J150&gt;35,1.2,1)),0)))</f>
        <v>0</v>
      </c>
      <c r="L150" s="78">
        <f t="shared" ref="L150:L210" si="19">IF(OR(LEFT(E150,2)="ĐA",LEFT(E150,2)="DA",LEFT(E150,5)="Đồ án",LEFT(E150,5)="Đồán "),0,IF(AND(J150&gt;0,I150&gt;0),IF(AND(OR(LEFT(E150,4)="GDQP",LEFT(E150,4)="gdqp",LEFT(E150,19)="Giáo dục quốc phòng"),J150&gt;50),1.3,IF(J150&gt;35,1.2,IF(J150&gt;29,1.1,1))),0))</f>
        <v>0</v>
      </c>
      <c r="M150" s="45">
        <f t="shared" ref="M150:M210" si="20">ROUND(IF(OR(LEFT(E150,2)="ĐA",LEFT(E150,2)="DA",LEFT(E150,5)="Đồ án",LEFT(E150,5)="Đồán "),J150*0.5,(IF(H150&gt;0,H150*K150,"0")+IF(I150&gt;0,(I150*0.75)*L150,"0"))),1)</f>
        <v>0</v>
      </c>
      <c r="N150" s="382"/>
      <c r="O150" s="378"/>
      <c r="P150" s="377"/>
      <c r="Q150" s="375"/>
      <c r="R150" s="418"/>
      <c r="S150" s="375"/>
      <c r="T150" s="375"/>
      <c r="U150" s="375"/>
      <c r="V150" s="375"/>
      <c r="W150" s="375"/>
      <c r="X150" s="375"/>
      <c r="Y150" s="375"/>
      <c r="Z150" s="375"/>
      <c r="AA150" s="375"/>
      <c r="AB150" s="375"/>
      <c r="AC150" s="375"/>
      <c r="AD150" s="74"/>
    </row>
    <row r="151" spans="1:30" s="183" customFormat="1" ht="18" hidden="1" customHeight="1">
      <c r="A151" s="111"/>
      <c r="B151" s="97"/>
      <c r="C151" s="98"/>
      <c r="D151" s="42"/>
      <c r="E151" s="43"/>
      <c r="F151" s="44"/>
      <c r="G151" s="64"/>
      <c r="H151" s="276"/>
      <c r="I151" s="276"/>
      <c r="J151" s="72"/>
      <c r="K151" s="78">
        <f t="shared" si="18"/>
        <v>0</v>
      </c>
      <c r="L151" s="78">
        <f t="shared" si="19"/>
        <v>0</v>
      </c>
      <c r="M151" s="45">
        <f t="shared" si="20"/>
        <v>0</v>
      </c>
      <c r="N151" s="382"/>
      <c r="O151" s="378"/>
      <c r="P151" s="377"/>
      <c r="Q151" s="375"/>
      <c r="R151" s="418"/>
      <c r="S151" s="375"/>
      <c r="T151" s="375"/>
      <c r="U151" s="375"/>
      <c r="V151" s="375"/>
      <c r="W151" s="375"/>
      <c r="X151" s="375"/>
      <c r="Y151" s="375"/>
      <c r="Z151" s="375"/>
      <c r="AA151" s="375"/>
      <c r="AB151" s="375"/>
      <c r="AC151" s="375"/>
      <c r="AD151" s="74"/>
    </row>
    <row r="152" spans="1:30" ht="18" customHeight="1">
      <c r="A152" s="81"/>
      <c r="B152" s="97"/>
      <c r="C152" s="98"/>
      <c r="D152" s="42"/>
      <c r="E152" s="43" t="s">
        <v>362</v>
      </c>
      <c r="F152" s="44" t="s">
        <v>278</v>
      </c>
      <c r="G152" s="64">
        <v>2</v>
      </c>
      <c r="H152" s="276">
        <v>45</v>
      </c>
      <c r="I152" s="276">
        <v>30</v>
      </c>
      <c r="J152" s="72">
        <v>40</v>
      </c>
      <c r="K152" s="78">
        <f t="shared" si="18"/>
        <v>1.2</v>
      </c>
      <c r="L152" s="78">
        <f t="shared" si="19"/>
        <v>1.2</v>
      </c>
      <c r="M152" s="45">
        <f t="shared" si="20"/>
        <v>81</v>
      </c>
      <c r="N152" s="382"/>
      <c r="O152" s="378"/>
      <c r="P152" s="377"/>
      <c r="Q152" s="372"/>
      <c r="R152" s="418"/>
      <c r="S152" s="372"/>
      <c r="T152" s="372"/>
      <c r="U152" s="372"/>
      <c r="V152" s="372"/>
      <c r="W152" s="372"/>
      <c r="X152" s="372"/>
      <c r="Y152" s="372"/>
      <c r="Z152" s="372"/>
      <c r="AA152" s="372"/>
      <c r="AB152" s="372"/>
      <c r="AC152" s="372"/>
      <c r="AD152" s="74"/>
    </row>
    <row r="153" spans="1:30" ht="18" customHeight="1">
      <c r="A153" s="81"/>
      <c r="B153" s="97"/>
      <c r="C153" s="98"/>
      <c r="D153" s="42"/>
      <c r="E153" s="43" t="s">
        <v>159</v>
      </c>
      <c r="F153" s="44" t="s">
        <v>368</v>
      </c>
      <c r="G153" s="64">
        <v>2</v>
      </c>
      <c r="H153" s="276">
        <v>30</v>
      </c>
      <c r="I153" s="276">
        <v>60</v>
      </c>
      <c r="J153" s="72">
        <v>40</v>
      </c>
      <c r="K153" s="78">
        <f t="shared" si="18"/>
        <v>1.2</v>
      </c>
      <c r="L153" s="78">
        <f t="shared" si="19"/>
        <v>1.2</v>
      </c>
      <c r="M153" s="45">
        <f t="shared" si="20"/>
        <v>90</v>
      </c>
      <c r="N153" s="382"/>
      <c r="O153" s="378"/>
      <c r="P153" s="377"/>
      <c r="Q153" s="372"/>
      <c r="R153" s="418"/>
      <c r="S153" s="372"/>
      <c r="T153" s="372"/>
      <c r="U153" s="372"/>
      <c r="V153" s="372"/>
      <c r="W153" s="372"/>
      <c r="X153" s="372"/>
      <c r="Y153" s="372"/>
      <c r="Z153" s="372"/>
      <c r="AA153" s="372"/>
      <c r="AB153" s="372"/>
      <c r="AC153" s="372"/>
      <c r="AD153" s="74"/>
    </row>
    <row r="154" spans="1:30" ht="18" customHeight="1">
      <c r="A154" s="81"/>
      <c r="B154" s="97"/>
      <c r="C154" s="98"/>
      <c r="D154" s="42"/>
      <c r="E154" s="43" t="s">
        <v>159</v>
      </c>
      <c r="F154" s="44" t="s">
        <v>422</v>
      </c>
      <c r="G154" s="64">
        <v>2</v>
      </c>
      <c r="H154" s="276">
        <v>30</v>
      </c>
      <c r="I154" s="276">
        <v>60</v>
      </c>
      <c r="J154" s="72">
        <v>40</v>
      </c>
      <c r="K154" s="78">
        <f t="shared" si="18"/>
        <v>1.2</v>
      </c>
      <c r="L154" s="78">
        <f t="shared" si="19"/>
        <v>1.2</v>
      </c>
      <c r="M154" s="45">
        <f t="shared" si="20"/>
        <v>90</v>
      </c>
      <c r="N154" s="382"/>
      <c r="O154" s="378"/>
      <c r="P154" s="377"/>
      <c r="Q154" s="372"/>
      <c r="R154" s="418"/>
      <c r="S154" s="372"/>
      <c r="T154" s="372"/>
      <c r="U154" s="372"/>
      <c r="V154" s="372"/>
      <c r="W154" s="372"/>
      <c r="X154" s="372"/>
      <c r="Y154" s="372"/>
      <c r="Z154" s="372"/>
      <c r="AA154" s="372"/>
      <c r="AB154" s="372"/>
      <c r="AC154" s="372"/>
      <c r="AD154" s="74"/>
    </row>
    <row r="155" spans="1:30" ht="18" customHeight="1">
      <c r="A155" s="81"/>
      <c r="B155" s="62"/>
      <c r="C155" s="98"/>
      <c r="D155" s="42"/>
      <c r="E155" s="43" t="s">
        <v>159</v>
      </c>
      <c r="F155" s="44" t="s">
        <v>424</v>
      </c>
      <c r="G155" s="64">
        <v>2</v>
      </c>
      <c r="H155" s="276">
        <v>30</v>
      </c>
      <c r="I155" s="276">
        <v>60</v>
      </c>
      <c r="J155" s="72">
        <v>40</v>
      </c>
      <c r="K155" s="78">
        <f t="shared" si="18"/>
        <v>1.2</v>
      </c>
      <c r="L155" s="78">
        <f t="shared" si="19"/>
        <v>1.2</v>
      </c>
      <c r="M155" s="45">
        <f t="shared" si="20"/>
        <v>90</v>
      </c>
      <c r="N155" s="382"/>
      <c r="O155" s="378"/>
      <c r="P155" s="377"/>
      <c r="Q155" s="372"/>
      <c r="R155" s="418"/>
      <c r="S155" s="372"/>
      <c r="T155" s="372"/>
      <c r="U155" s="372"/>
      <c r="V155" s="372"/>
      <c r="W155" s="372"/>
      <c r="X155" s="372"/>
      <c r="Y155" s="372"/>
      <c r="Z155" s="372"/>
      <c r="AA155" s="372"/>
      <c r="AB155" s="372"/>
      <c r="AC155" s="372"/>
      <c r="AD155" s="74"/>
    </row>
    <row r="156" spans="1:30" ht="18" hidden="1" customHeight="1">
      <c r="A156" s="81"/>
      <c r="B156" s="97"/>
      <c r="C156" s="98"/>
      <c r="D156" s="42"/>
      <c r="E156" s="43"/>
      <c r="F156" s="44"/>
      <c r="G156" s="64"/>
      <c r="H156" s="276"/>
      <c r="I156" s="276"/>
      <c r="J156" s="72"/>
      <c r="K156" s="78">
        <f t="shared" si="18"/>
        <v>0</v>
      </c>
      <c r="L156" s="78">
        <f t="shared" si="19"/>
        <v>0</v>
      </c>
      <c r="M156" s="45">
        <f t="shared" si="20"/>
        <v>0</v>
      </c>
      <c r="N156" s="382"/>
      <c r="O156" s="378"/>
      <c r="P156" s="377"/>
      <c r="Q156" s="372"/>
      <c r="R156" s="418"/>
      <c r="S156" s="372"/>
      <c r="T156" s="372"/>
      <c r="U156" s="372"/>
      <c r="V156" s="372"/>
      <c r="W156" s="372"/>
      <c r="X156" s="372"/>
      <c r="Y156" s="372"/>
      <c r="Z156" s="372"/>
      <c r="AA156" s="372"/>
      <c r="AB156" s="372"/>
      <c r="AC156" s="372"/>
      <c r="AD156" s="74"/>
    </row>
    <row r="157" spans="1:30" ht="18" hidden="1" customHeight="1">
      <c r="A157" s="81"/>
      <c r="B157" s="97"/>
      <c r="C157" s="98"/>
      <c r="D157" s="42"/>
      <c r="E157" s="43"/>
      <c r="F157" s="44"/>
      <c r="G157" s="64"/>
      <c r="H157" s="276"/>
      <c r="I157" s="276"/>
      <c r="J157" s="72"/>
      <c r="K157" s="78">
        <f t="shared" si="18"/>
        <v>0</v>
      </c>
      <c r="L157" s="78">
        <f t="shared" si="19"/>
        <v>0</v>
      </c>
      <c r="M157" s="45">
        <f t="shared" si="20"/>
        <v>0</v>
      </c>
      <c r="N157" s="382"/>
      <c r="O157" s="378"/>
      <c r="P157" s="377"/>
      <c r="Q157" s="372"/>
      <c r="R157" s="418"/>
      <c r="S157" s="372"/>
      <c r="T157" s="372"/>
      <c r="U157" s="372"/>
      <c r="V157" s="372"/>
      <c r="W157" s="372"/>
      <c r="X157" s="372"/>
      <c r="Y157" s="372"/>
      <c r="Z157" s="372"/>
      <c r="AA157" s="372"/>
      <c r="AB157" s="372"/>
      <c r="AC157" s="372"/>
      <c r="AD157" s="74"/>
    </row>
    <row r="158" spans="1:30" ht="18" hidden="1" customHeight="1">
      <c r="A158" s="81"/>
      <c r="B158" s="97"/>
      <c r="C158" s="98"/>
      <c r="D158" s="42"/>
      <c r="E158" s="43"/>
      <c r="F158" s="44"/>
      <c r="G158" s="64"/>
      <c r="H158" s="276"/>
      <c r="I158" s="276"/>
      <c r="J158" s="72"/>
      <c r="K158" s="78">
        <f t="shared" si="18"/>
        <v>0</v>
      </c>
      <c r="L158" s="78">
        <f t="shared" si="19"/>
        <v>0</v>
      </c>
      <c r="M158" s="45">
        <f t="shared" si="20"/>
        <v>0</v>
      </c>
      <c r="N158" s="382"/>
      <c r="O158" s="378"/>
      <c r="P158" s="377"/>
      <c r="Q158" s="372"/>
      <c r="R158" s="418"/>
      <c r="S158" s="372"/>
      <c r="T158" s="372"/>
      <c r="U158" s="372"/>
      <c r="V158" s="372"/>
      <c r="W158" s="372"/>
      <c r="X158" s="372"/>
      <c r="Y158" s="372"/>
      <c r="Z158" s="372"/>
      <c r="AA158" s="372"/>
      <c r="AB158" s="372"/>
      <c r="AC158" s="372"/>
      <c r="AD158" s="74"/>
    </row>
    <row r="159" spans="1:30" ht="18" hidden="1" customHeight="1">
      <c r="A159" s="81"/>
      <c r="B159" s="97"/>
      <c r="C159" s="98"/>
      <c r="D159" s="42"/>
      <c r="E159" s="43"/>
      <c r="F159" s="44"/>
      <c r="G159" s="64"/>
      <c r="H159" s="276"/>
      <c r="I159" s="276"/>
      <c r="J159" s="72"/>
      <c r="K159" s="78">
        <f t="shared" si="18"/>
        <v>0</v>
      </c>
      <c r="L159" s="78">
        <f t="shared" si="19"/>
        <v>0</v>
      </c>
      <c r="M159" s="45">
        <f t="shared" si="20"/>
        <v>0</v>
      </c>
      <c r="N159" s="382"/>
      <c r="O159" s="378"/>
      <c r="P159" s="377"/>
      <c r="Q159" s="372"/>
      <c r="R159" s="418"/>
      <c r="S159" s="372"/>
      <c r="T159" s="372"/>
      <c r="U159" s="372"/>
      <c r="V159" s="372"/>
      <c r="W159" s="372"/>
      <c r="X159" s="372"/>
      <c r="Y159" s="372"/>
      <c r="Z159" s="372"/>
      <c r="AA159" s="372"/>
      <c r="AB159" s="372"/>
      <c r="AC159" s="372"/>
      <c r="AD159" s="74"/>
    </row>
    <row r="160" spans="1:30" ht="18" hidden="1" customHeight="1">
      <c r="A160" s="111"/>
      <c r="B160" s="97"/>
      <c r="C160" s="98"/>
      <c r="D160" s="42"/>
      <c r="E160" s="43"/>
      <c r="F160" s="44"/>
      <c r="G160" s="64"/>
      <c r="H160" s="276"/>
      <c r="I160" s="276"/>
      <c r="J160" s="72"/>
      <c r="K160" s="78">
        <f t="shared" si="18"/>
        <v>0</v>
      </c>
      <c r="L160" s="78">
        <f t="shared" si="19"/>
        <v>0</v>
      </c>
      <c r="M160" s="45">
        <f t="shared" si="20"/>
        <v>0</v>
      </c>
      <c r="N160" s="382"/>
      <c r="O160" s="378"/>
      <c r="P160" s="377"/>
      <c r="Q160" s="375"/>
      <c r="R160" s="418"/>
      <c r="S160" s="375"/>
      <c r="T160" s="375"/>
      <c r="U160" s="375"/>
      <c r="V160" s="375"/>
      <c r="W160" s="375"/>
      <c r="X160" s="375"/>
      <c r="Y160" s="375"/>
      <c r="Z160" s="375"/>
      <c r="AA160" s="375"/>
      <c r="AB160" s="375"/>
      <c r="AC160" s="375"/>
      <c r="AD160" s="74"/>
    </row>
    <row r="161" spans="1:30" ht="18" customHeight="1">
      <c r="A161" s="94">
        <v>8</v>
      </c>
      <c r="B161" s="256" t="s">
        <v>92</v>
      </c>
      <c r="C161" s="257" t="s">
        <v>93</v>
      </c>
      <c r="D161" s="302">
        <v>21100119808</v>
      </c>
      <c r="E161" s="303" t="s">
        <v>159</v>
      </c>
      <c r="F161" s="304" t="s">
        <v>170</v>
      </c>
      <c r="G161" s="305">
        <v>1</v>
      </c>
      <c r="H161" s="306"/>
      <c r="I161" s="306">
        <v>60</v>
      </c>
      <c r="J161" s="315">
        <v>34</v>
      </c>
      <c r="K161" s="78">
        <f t="shared" si="18"/>
        <v>0</v>
      </c>
      <c r="L161" s="78">
        <f t="shared" si="19"/>
        <v>1.1000000000000001</v>
      </c>
      <c r="M161" s="45">
        <f t="shared" si="20"/>
        <v>49.5</v>
      </c>
      <c r="N161" s="381">
        <v>0</v>
      </c>
      <c r="O161" s="381">
        <v>0</v>
      </c>
      <c r="P161" s="374">
        <f>SUM(M161:M180)+N161+O161</f>
        <v>681</v>
      </c>
      <c r="Q161" s="381">
        <v>0</v>
      </c>
      <c r="R161" s="374">
        <v>0</v>
      </c>
      <c r="S161" s="379">
        <f>430*32/44</f>
        <v>312.72727272727275</v>
      </c>
      <c r="T161" s="376">
        <f>S161</f>
        <v>312.72727272727275</v>
      </c>
      <c r="U161" s="379">
        <v>112</v>
      </c>
      <c r="V161" s="406">
        <v>112</v>
      </c>
      <c r="W161" s="379">
        <v>56</v>
      </c>
      <c r="X161" s="376">
        <v>56</v>
      </c>
      <c r="Y161" s="374">
        <f>ROUND((P161-T161),1)</f>
        <v>368.3</v>
      </c>
      <c r="Z161" s="374">
        <f>IF(OR(SUM(V161:V180)="",SUM(Q161:Q180)=""),0,IF(OR(SUM(U161:U180)=320,SUM(V161:V180)&gt;0),ROUND((SUM(Q161:Q180)-SUM(V161:V180)),1),0))</f>
        <v>-112</v>
      </c>
      <c r="AA161" s="374">
        <f>IF(OR(SUM(X161:X180)="",SUM(R161:R180)=""),0,IF(OR(SUM(W161:W180)=160,SUM(X161:X180)&gt;0),ROUND((SUM(R161:R180)-SUM(X161:X180)),1),0))</f>
        <v>-56</v>
      </c>
      <c r="AB161" s="439"/>
      <c r="AC161" s="433">
        <f>SUM(Y161:AA180)</f>
        <v>200.3</v>
      </c>
      <c r="AD161" s="74"/>
    </row>
    <row r="162" spans="1:30" s="203" customFormat="1" ht="18" customHeight="1">
      <c r="A162" s="111"/>
      <c r="B162" s="309"/>
      <c r="C162" s="310"/>
      <c r="D162" s="302">
        <v>21100119804</v>
      </c>
      <c r="E162" s="303" t="s">
        <v>159</v>
      </c>
      <c r="F162" s="304" t="s">
        <v>144</v>
      </c>
      <c r="G162" s="305">
        <v>1</v>
      </c>
      <c r="H162" s="307"/>
      <c r="I162" s="307">
        <v>60</v>
      </c>
      <c r="J162" s="315">
        <v>29</v>
      </c>
      <c r="K162" s="78">
        <f t="shared" si="18"/>
        <v>0</v>
      </c>
      <c r="L162" s="78">
        <f t="shared" si="19"/>
        <v>1</v>
      </c>
      <c r="M162" s="45">
        <f t="shared" si="20"/>
        <v>45</v>
      </c>
      <c r="N162" s="382"/>
      <c r="O162" s="382"/>
      <c r="P162" s="377"/>
      <c r="Q162" s="382"/>
      <c r="R162" s="377"/>
      <c r="S162" s="380"/>
      <c r="T162" s="378"/>
      <c r="U162" s="380"/>
      <c r="V162" s="407"/>
      <c r="W162" s="380"/>
      <c r="X162" s="378"/>
      <c r="Y162" s="377"/>
      <c r="Z162" s="377"/>
      <c r="AA162" s="377"/>
      <c r="AB162" s="440"/>
      <c r="AC162" s="441"/>
      <c r="AD162" s="74"/>
    </row>
    <row r="163" spans="1:30" ht="18" customHeight="1">
      <c r="A163" s="81"/>
      <c r="B163" s="79"/>
      <c r="C163" s="80"/>
      <c r="D163" s="302">
        <v>71400174101</v>
      </c>
      <c r="E163" s="303" t="s">
        <v>226</v>
      </c>
      <c r="F163" s="304" t="s">
        <v>247</v>
      </c>
      <c r="G163" s="305">
        <v>2</v>
      </c>
      <c r="H163" s="307">
        <v>30</v>
      </c>
      <c r="I163" s="308">
        <v>0</v>
      </c>
      <c r="J163" s="315">
        <v>70</v>
      </c>
      <c r="K163" s="78">
        <f t="shared" si="18"/>
        <v>1.3</v>
      </c>
      <c r="L163" s="78">
        <f t="shared" si="19"/>
        <v>0</v>
      </c>
      <c r="M163" s="45">
        <f t="shared" si="20"/>
        <v>39</v>
      </c>
      <c r="N163" s="382"/>
      <c r="O163" s="382"/>
      <c r="P163" s="372"/>
      <c r="Q163" s="382"/>
      <c r="R163" s="372"/>
      <c r="S163" s="372"/>
      <c r="T163" s="372"/>
      <c r="U163" s="372"/>
      <c r="V163" s="372"/>
      <c r="W163" s="372"/>
      <c r="X163" s="372"/>
      <c r="Y163" s="372"/>
      <c r="Z163" s="372"/>
      <c r="AA163" s="372"/>
      <c r="AB163" s="370"/>
      <c r="AC163" s="442"/>
      <c r="AD163" s="74"/>
    </row>
    <row r="164" spans="1:30" ht="18" customHeight="1">
      <c r="A164" s="81"/>
      <c r="B164" s="79"/>
      <c r="C164" s="80"/>
      <c r="D164" s="302">
        <v>71400174101</v>
      </c>
      <c r="E164" s="303" t="s">
        <v>226</v>
      </c>
      <c r="F164" s="304" t="s">
        <v>548</v>
      </c>
      <c r="G164" s="305">
        <v>2</v>
      </c>
      <c r="H164" s="307">
        <v>0</v>
      </c>
      <c r="I164" s="308">
        <v>60</v>
      </c>
      <c r="J164" s="315">
        <v>32</v>
      </c>
      <c r="K164" s="78">
        <f t="shared" si="18"/>
        <v>0</v>
      </c>
      <c r="L164" s="78">
        <f t="shared" si="19"/>
        <v>1.1000000000000001</v>
      </c>
      <c r="M164" s="45">
        <f t="shared" si="20"/>
        <v>49.5</v>
      </c>
      <c r="N164" s="382"/>
      <c r="O164" s="382"/>
      <c r="P164" s="372"/>
      <c r="Q164" s="382"/>
      <c r="R164" s="372"/>
      <c r="S164" s="372"/>
      <c r="T164" s="372"/>
      <c r="U164" s="372"/>
      <c r="V164" s="372"/>
      <c r="W164" s="372"/>
      <c r="X164" s="372"/>
      <c r="Y164" s="372"/>
      <c r="Z164" s="372"/>
      <c r="AA164" s="372"/>
      <c r="AB164" s="370"/>
      <c r="AC164" s="442"/>
      <c r="AD164" s="74"/>
    </row>
    <row r="165" spans="1:30" s="203" customFormat="1" ht="18" customHeight="1">
      <c r="A165" s="111"/>
      <c r="B165" s="79"/>
      <c r="C165" s="80"/>
      <c r="D165" s="302">
        <v>71400174101</v>
      </c>
      <c r="E165" s="303" t="s">
        <v>226</v>
      </c>
      <c r="F165" s="304" t="s">
        <v>549</v>
      </c>
      <c r="G165" s="305">
        <v>2</v>
      </c>
      <c r="H165" s="307">
        <v>0</v>
      </c>
      <c r="I165" s="308">
        <v>60</v>
      </c>
      <c r="J165" s="315">
        <v>32</v>
      </c>
      <c r="K165" s="78">
        <f t="shared" si="18"/>
        <v>0</v>
      </c>
      <c r="L165" s="78">
        <f t="shared" si="19"/>
        <v>1.1000000000000001</v>
      </c>
      <c r="M165" s="45">
        <f t="shared" si="20"/>
        <v>49.5</v>
      </c>
      <c r="N165" s="382"/>
      <c r="O165" s="382"/>
      <c r="P165" s="375"/>
      <c r="Q165" s="382"/>
      <c r="R165" s="375"/>
      <c r="S165" s="375"/>
      <c r="T165" s="375"/>
      <c r="U165" s="375"/>
      <c r="V165" s="375"/>
      <c r="W165" s="375"/>
      <c r="X165" s="375"/>
      <c r="Y165" s="375"/>
      <c r="Z165" s="375"/>
      <c r="AA165" s="375"/>
      <c r="AB165" s="370"/>
      <c r="AC165" s="443"/>
      <c r="AD165" s="74"/>
    </row>
    <row r="166" spans="1:30" s="170" customFormat="1" ht="18" customHeight="1">
      <c r="A166" s="111"/>
      <c r="B166" s="79"/>
      <c r="C166" s="80"/>
      <c r="D166" s="302">
        <v>71400174103</v>
      </c>
      <c r="E166" s="303" t="s">
        <v>226</v>
      </c>
      <c r="F166" s="304" t="s">
        <v>477</v>
      </c>
      <c r="G166" s="305">
        <v>2</v>
      </c>
      <c r="H166" s="307">
        <v>30</v>
      </c>
      <c r="I166" s="308"/>
      <c r="J166" s="315">
        <v>60</v>
      </c>
      <c r="K166" s="78">
        <f t="shared" si="18"/>
        <v>1.2</v>
      </c>
      <c r="L166" s="78">
        <f t="shared" si="19"/>
        <v>0</v>
      </c>
      <c r="M166" s="45">
        <f t="shared" si="20"/>
        <v>36</v>
      </c>
      <c r="N166" s="382"/>
      <c r="O166" s="382"/>
      <c r="P166" s="375"/>
      <c r="Q166" s="382"/>
      <c r="R166" s="375"/>
      <c r="S166" s="375"/>
      <c r="T166" s="375"/>
      <c r="U166" s="375"/>
      <c r="V166" s="375"/>
      <c r="W166" s="375"/>
      <c r="X166" s="375"/>
      <c r="Y166" s="375"/>
      <c r="Z166" s="375"/>
      <c r="AA166" s="375"/>
      <c r="AB166" s="370"/>
      <c r="AC166" s="443"/>
      <c r="AD166" s="74"/>
    </row>
    <row r="167" spans="1:30" ht="18" customHeight="1">
      <c r="A167" s="81"/>
      <c r="B167" s="79"/>
      <c r="C167" s="80"/>
      <c r="D167" s="302">
        <v>71400174103</v>
      </c>
      <c r="E167" s="303" t="s">
        <v>226</v>
      </c>
      <c r="F167" s="304" t="s">
        <v>550</v>
      </c>
      <c r="G167" s="305">
        <v>2</v>
      </c>
      <c r="H167" s="307">
        <v>0</v>
      </c>
      <c r="I167" s="308">
        <v>60</v>
      </c>
      <c r="J167" s="315">
        <v>30</v>
      </c>
      <c r="K167" s="78">
        <f t="shared" si="18"/>
        <v>0</v>
      </c>
      <c r="L167" s="78">
        <f t="shared" si="19"/>
        <v>1.1000000000000001</v>
      </c>
      <c r="M167" s="45">
        <f t="shared" si="20"/>
        <v>49.5</v>
      </c>
      <c r="N167" s="382"/>
      <c r="O167" s="382"/>
      <c r="P167" s="372"/>
      <c r="Q167" s="382"/>
      <c r="R167" s="372"/>
      <c r="S167" s="372"/>
      <c r="T167" s="372"/>
      <c r="U167" s="372"/>
      <c r="V167" s="372"/>
      <c r="W167" s="372"/>
      <c r="X167" s="372"/>
      <c r="Y167" s="372"/>
      <c r="Z167" s="372"/>
      <c r="AA167" s="372"/>
      <c r="AB167" s="370"/>
      <c r="AC167" s="442"/>
      <c r="AD167" s="74"/>
    </row>
    <row r="168" spans="1:30" ht="18" customHeight="1">
      <c r="A168" s="111"/>
      <c r="B168" s="79"/>
      <c r="C168" s="80"/>
      <c r="D168" s="302">
        <v>71400174103</v>
      </c>
      <c r="E168" s="303" t="s">
        <v>226</v>
      </c>
      <c r="F168" s="304" t="s">
        <v>551</v>
      </c>
      <c r="G168" s="305">
        <v>2</v>
      </c>
      <c r="H168" s="307">
        <v>0</v>
      </c>
      <c r="I168" s="308">
        <v>60</v>
      </c>
      <c r="J168" s="315">
        <v>30</v>
      </c>
      <c r="K168" s="78">
        <f t="shared" si="18"/>
        <v>0</v>
      </c>
      <c r="L168" s="78">
        <f t="shared" si="19"/>
        <v>1.1000000000000001</v>
      </c>
      <c r="M168" s="45">
        <f t="shared" si="20"/>
        <v>49.5</v>
      </c>
      <c r="N168" s="382"/>
      <c r="O168" s="382"/>
      <c r="P168" s="375"/>
      <c r="Q168" s="382"/>
      <c r="R168" s="375"/>
      <c r="S168" s="375"/>
      <c r="T168" s="375"/>
      <c r="U168" s="375"/>
      <c r="V168" s="375"/>
      <c r="W168" s="375"/>
      <c r="X168" s="375"/>
      <c r="Y168" s="375"/>
      <c r="Z168" s="375"/>
      <c r="AA168" s="375"/>
      <c r="AB168" s="370"/>
      <c r="AC168" s="443"/>
      <c r="AD168" s="74"/>
    </row>
    <row r="169" spans="1:30" ht="18" customHeight="1">
      <c r="A169" s="111"/>
      <c r="B169" s="79"/>
      <c r="C169" s="80"/>
      <c r="D169" s="302">
        <v>71400119908</v>
      </c>
      <c r="E169" s="303" t="s">
        <v>159</v>
      </c>
      <c r="F169" s="304" t="s">
        <v>279</v>
      </c>
      <c r="G169" s="305">
        <v>2</v>
      </c>
      <c r="H169" s="307">
        <v>30</v>
      </c>
      <c r="I169" s="308">
        <v>60</v>
      </c>
      <c r="J169" s="315">
        <v>35</v>
      </c>
      <c r="K169" s="78">
        <f t="shared" si="18"/>
        <v>1</v>
      </c>
      <c r="L169" s="78">
        <f t="shared" si="19"/>
        <v>1.1000000000000001</v>
      </c>
      <c r="M169" s="45">
        <f t="shared" si="20"/>
        <v>79.5</v>
      </c>
      <c r="N169" s="382"/>
      <c r="O169" s="382"/>
      <c r="P169" s="375"/>
      <c r="Q169" s="382"/>
      <c r="R169" s="375"/>
      <c r="S169" s="375"/>
      <c r="T169" s="375"/>
      <c r="U169" s="375"/>
      <c r="V169" s="375"/>
      <c r="W169" s="375"/>
      <c r="X169" s="375"/>
      <c r="Y169" s="375"/>
      <c r="Z169" s="375"/>
      <c r="AA169" s="375"/>
      <c r="AB169" s="370"/>
      <c r="AC169" s="443"/>
      <c r="AD169" s="74"/>
    </row>
    <row r="170" spans="1:30" ht="18" customHeight="1">
      <c r="A170" s="111"/>
      <c r="B170" s="79"/>
      <c r="C170" s="80"/>
      <c r="D170" s="302">
        <v>21100094001</v>
      </c>
      <c r="E170" s="303" t="s">
        <v>226</v>
      </c>
      <c r="F170" s="304" t="s">
        <v>181</v>
      </c>
      <c r="G170" s="305">
        <v>2</v>
      </c>
      <c r="H170" s="307">
        <v>15</v>
      </c>
      <c r="I170" s="308">
        <v>60</v>
      </c>
      <c r="J170" s="315">
        <v>38</v>
      </c>
      <c r="K170" s="78">
        <f t="shared" si="18"/>
        <v>1.2</v>
      </c>
      <c r="L170" s="78">
        <f t="shared" si="19"/>
        <v>1.2</v>
      </c>
      <c r="M170" s="45">
        <f t="shared" si="20"/>
        <v>72</v>
      </c>
      <c r="N170" s="382"/>
      <c r="O170" s="382"/>
      <c r="P170" s="375"/>
      <c r="Q170" s="382"/>
      <c r="R170" s="375"/>
      <c r="S170" s="375"/>
      <c r="T170" s="375"/>
      <c r="U170" s="375"/>
      <c r="V170" s="375"/>
      <c r="W170" s="375"/>
      <c r="X170" s="375"/>
      <c r="Y170" s="375"/>
      <c r="Z170" s="375"/>
      <c r="AA170" s="375"/>
      <c r="AB170" s="370"/>
      <c r="AC170" s="443"/>
      <c r="AD170" s="74"/>
    </row>
    <row r="171" spans="1:30" ht="18" customHeight="1">
      <c r="A171" s="111"/>
      <c r="B171" s="79"/>
      <c r="C171" s="80"/>
      <c r="D171" s="302">
        <v>21100094004</v>
      </c>
      <c r="E171" s="303" t="s">
        <v>226</v>
      </c>
      <c r="F171" s="304" t="s">
        <v>204</v>
      </c>
      <c r="G171" s="305">
        <v>2</v>
      </c>
      <c r="H171" s="307">
        <v>15</v>
      </c>
      <c r="I171" s="308">
        <v>60</v>
      </c>
      <c r="J171" s="315">
        <v>40</v>
      </c>
      <c r="K171" s="78">
        <f t="shared" si="18"/>
        <v>1.2</v>
      </c>
      <c r="L171" s="78">
        <f t="shared" si="19"/>
        <v>1.2</v>
      </c>
      <c r="M171" s="45">
        <f t="shared" si="20"/>
        <v>72</v>
      </c>
      <c r="N171" s="382"/>
      <c r="O171" s="382"/>
      <c r="P171" s="375"/>
      <c r="Q171" s="382"/>
      <c r="R171" s="375"/>
      <c r="S171" s="375"/>
      <c r="T171" s="375"/>
      <c r="U171" s="375"/>
      <c r="V171" s="375"/>
      <c r="W171" s="375"/>
      <c r="X171" s="375"/>
      <c r="Y171" s="375"/>
      <c r="Z171" s="375"/>
      <c r="AA171" s="375"/>
      <c r="AB171" s="370"/>
      <c r="AC171" s="443"/>
      <c r="AD171" s="74"/>
    </row>
    <row r="172" spans="1:30" ht="18" customHeight="1">
      <c r="A172" s="111"/>
      <c r="B172" s="79"/>
      <c r="C172" s="80"/>
      <c r="D172" s="302">
        <v>21100124402</v>
      </c>
      <c r="E172" s="303" t="s">
        <v>248</v>
      </c>
      <c r="F172" s="304" t="s">
        <v>144</v>
      </c>
      <c r="G172" s="305">
        <v>2</v>
      </c>
      <c r="H172" s="307">
        <v>15</v>
      </c>
      <c r="I172" s="308">
        <v>30</v>
      </c>
      <c r="J172" s="315">
        <v>57</v>
      </c>
      <c r="K172" s="78">
        <f t="shared" si="18"/>
        <v>1.2</v>
      </c>
      <c r="L172" s="78">
        <f t="shared" si="19"/>
        <v>1.2</v>
      </c>
      <c r="M172" s="45">
        <f t="shared" si="20"/>
        <v>45</v>
      </c>
      <c r="N172" s="382"/>
      <c r="O172" s="382"/>
      <c r="P172" s="375"/>
      <c r="Q172" s="382"/>
      <c r="R172" s="375"/>
      <c r="S172" s="375"/>
      <c r="T172" s="375"/>
      <c r="U172" s="375"/>
      <c r="V172" s="375"/>
      <c r="W172" s="375"/>
      <c r="X172" s="375"/>
      <c r="Y172" s="375"/>
      <c r="Z172" s="375"/>
      <c r="AA172" s="375"/>
      <c r="AB172" s="370"/>
      <c r="AC172" s="443"/>
      <c r="AD172" s="74"/>
    </row>
    <row r="173" spans="1:30" ht="18" customHeight="1">
      <c r="A173" s="81"/>
      <c r="B173" s="79"/>
      <c r="C173" s="80"/>
      <c r="D173" s="302">
        <v>21100124402</v>
      </c>
      <c r="E173" s="303" t="s">
        <v>248</v>
      </c>
      <c r="F173" s="304" t="s">
        <v>230</v>
      </c>
      <c r="G173" s="305">
        <v>2</v>
      </c>
      <c r="H173" s="307">
        <v>15</v>
      </c>
      <c r="I173" s="308">
        <v>30</v>
      </c>
      <c r="J173" s="315">
        <v>55</v>
      </c>
      <c r="K173" s="78">
        <f t="shared" si="18"/>
        <v>1.2</v>
      </c>
      <c r="L173" s="78">
        <f t="shared" si="19"/>
        <v>1.2</v>
      </c>
      <c r="M173" s="45">
        <f t="shared" si="20"/>
        <v>45</v>
      </c>
      <c r="N173" s="382"/>
      <c r="O173" s="382"/>
      <c r="P173" s="372"/>
      <c r="Q173" s="382"/>
      <c r="R173" s="372"/>
      <c r="S173" s="372"/>
      <c r="T173" s="372"/>
      <c r="U173" s="372"/>
      <c r="V173" s="372"/>
      <c r="W173" s="372"/>
      <c r="X173" s="372"/>
      <c r="Y173" s="372"/>
      <c r="Z173" s="372"/>
      <c r="AA173" s="372"/>
      <c r="AB173" s="370"/>
      <c r="AC173" s="442"/>
      <c r="AD173" s="74"/>
    </row>
    <row r="174" spans="1:30" ht="18" hidden="1" customHeight="1">
      <c r="A174" s="81"/>
      <c r="B174" s="79"/>
      <c r="C174" s="80"/>
      <c r="D174" s="42"/>
      <c r="E174" s="43"/>
      <c r="F174" s="44"/>
      <c r="G174" s="64"/>
      <c r="H174" s="130"/>
      <c r="I174" s="130"/>
      <c r="J174" s="72"/>
      <c r="K174" s="78">
        <f t="shared" si="18"/>
        <v>0</v>
      </c>
      <c r="L174" s="78">
        <f t="shared" si="19"/>
        <v>0</v>
      </c>
      <c r="M174" s="45">
        <f t="shared" si="20"/>
        <v>0</v>
      </c>
      <c r="N174" s="382"/>
      <c r="O174" s="382"/>
      <c r="P174" s="372"/>
      <c r="Q174" s="382"/>
      <c r="R174" s="372"/>
      <c r="S174" s="372"/>
      <c r="T174" s="372"/>
      <c r="U174" s="372"/>
      <c r="V174" s="372"/>
      <c r="W174" s="372"/>
      <c r="X174" s="372"/>
      <c r="Y174" s="372"/>
      <c r="Z174" s="372"/>
      <c r="AA174" s="372"/>
      <c r="AB174" s="370"/>
      <c r="AC174" s="442"/>
      <c r="AD174" s="74"/>
    </row>
    <row r="175" spans="1:30" ht="18" hidden="1" customHeight="1">
      <c r="A175" s="81"/>
      <c r="B175" s="79"/>
      <c r="C175" s="80"/>
      <c r="D175" s="42"/>
      <c r="E175" s="43"/>
      <c r="F175" s="44"/>
      <c r="G175" s="64"/>
      <c r="H175" s="130"/>
      <c r="I175" s="130"/>
      <c r="J175" s="72"/>
      <c r="K175" s="78">
        <f t="shared" si="18"/>
        <v>0</v>
      </c>
      <c r="L175" s="78">
        <f t="shared" si="19"/>
        <v>0</v>
      </c>
      <c r="M175" s="45">
        <f t="shared" si="20"/>
        <v>0</v>
      </c>
      <c r="N175" s="382"/>
      <c r="O175" s="382"/>
      <c r="P175" s="372"/>
      <c r="Q175" s="382"/>
      <c r="R175" s="372"/>
      <c r="S175" s="372"/>
      <c r="T175" s="372"/>
      <c r="U175" s="372"/>
      <c r="V175" s="372"/>
      <c r="W175" s="372"/>
      <c r="X175" s="372"/>
      <c r="Y175" s="372"/>
      <c r="Z175" s="372"/>
      <c r="AA175" s="372"/>
      <c r="AB175" s="370"/>
      <c r="AC175" s="442"/>
      <c r="AD175" s="74"/>
    </row>
    <row r="176" spans="1:30" ht="18" hidden="1" customHeight="1">
      <c r="A176" s="81"/>
      <c r="B176" s="79"/>
      <c r="C176" s="80"/>
      <c r="D176" s="42"/>
      <c r="E176" s="43"/>
      <c r="F176" s="44"/>
      <c r="G176" s="64"/>
      <c r="H176" s="130"/>
      <c r="I176" s="130"/>
      <c r="J176" s="72"/>
      <c r="K176" s="78">
        <f t="shared" si="18"/>
        <v>0</v>
      </c>
      <c r="L176" s="78">
        <f t="shared" si="19"/>
        <v>0</v>
      </c>
      <c r="M176" s="45">
        <f t="shared" si="20"/>
        <v>0</v>
      </c>
      <c r="N176" s="382"/>
      <c r="O176" s="382"/>
      <c r="P176" s="372"/>
      <c r="Q176" s="382"/>
      <c r="R176" s="372"/>
      <c r="S176" s="372"/>
      <c r="T176" s="372"/>
      <c r="U176" s="372"/>
      <c r="V176" s="372"/>
      <c r="W176" s="372"/>
      <c r="X176" s="372"/>
      <c r="Y176" s="372"/>
      <c r="Z176" s="372"/>
      <c r="AA176" s="372"/>
      <c r="AB176" s="370"/>
      <c r="AC176" s="442"/>
      <c r="AD176" s="74"/>
    </row>
    <row r="177" spans="1:30" ht="18" hidden="1" customHeight="1">
      <c r="A177" s="81"/>
      <c r="B177" s="79"/>
      <c r="C177" s="80"/>
      <c r="D177" s="42"/>
      <c r="E177" s="43"/>
      <c r="F177" s="44"/>
      <c r="G177" s="64"/>
      <c r="H177" s="130"/>
      <c r="I177" s="130"/>
      <c r="J177" s="72"/>
      <c r="K177" s="78">
        <f t="shared" si="18"/>
        <v>0</v>
      </c>
      <c r="L177" s="78">
        <f t="shared" si="19"/>
        <v>0</v>
      </c>
      <c r="M177" s="45">
        <f t="shared" si="20"/>
        <v>0</v>
      </c>
      <c r="N177" s="382"/>
      <c r="O177" s="382"/>
      <c r="P177" s="372"/>
      <c r="Q177" s="382"/>
      <c r="R177" s="372"/>
      <c r="S177" s="372"/>
      <c r="T177" s="372"/>
      <c r="U177" s="372"/>
      <c r="V177" s="372"/>
      <c r="W177" s="372"/>
      <c r="X177" s="372"/>
      <c r="Y177" s="372"/>
      <c r="Z177" s="372"/>
      <c r="AA177" s="372"/>
      <c r="AB177" s="370"/>
      <c r="AC177" s="442"/>
      <c r="AD177" s="74"/>
    </row>
    <row r="178" spans="1:30" ht="18" hidden="1" customHeight="1">
      <c r="A178" s="81"/>
      <c r="B178" s="79"/>
      <c r="C178" s="80"/>
      <c r="D178" s="42"/>
      <c r="E178" s="43"/>
      <c r="F178" s="44"/>
      <c r="G178" s="64"/>
      <c r="H178" s="130"/>
      <c r="I178" s="130"/>
      <c r="J178" s="72"/>
      <c r="K178" s="78">
        <f t="shared" si="18"/>
        <v>0</v>
      </c>
      <c r="L178" s="78">
        <f t="shared" si="19"/>
        <v>0</v>
      </c>
      <c r="M178" s="45">
        <f t="shared" si="20"/>
        <v>0</v>
      </c>
      <c r="N178" s="382"/>
      <c r="O178" s="382"/>
      <c r="P178" s="372"/>
      <c r="Q178" s="382"/>
      <c r="R178" s="372"/>
      <c r="S178" s="372"/>
      <c r="T178" s="372"/>
      <c r="U178" s="372"/>
      <c r="V178" s="372"/>
      <c r="W178" s="372"/>
      <c r="X178" s="372"/>
      <c r="Y178" s="372"/>
      <c r="Z178" s="372"/>
      <c r="AA178" s="372"/>
      <c r="AB178" s="370"/>
      <c r="AC178" s="442"/>
      <c r="AD178" s="74"/>
    </row>
    <row r="179" spans="1:30" ht="18" hidden="1" customHeight="1">
      <c r="A179" s="81"/>
      <c r="B179" s="79"/>
      <c r="C179" s="80"/>
      <c r="D179" s="42"/>
      <c r="E179" s="43"/>
      <c r="F179" s="44"/>
      <c r="G179" s="64"/>
      <c r="H179" s="130"/>
      <c r="I179" s="130"/>
      <c r="J179" s="72"/>
      <c r="K179" s="78">
        <f t="shared" si="18"/>
        <v>0</v>
      </c>
      <c r="L179" s="78">
        <f t="shared" si="19"/>
        <v>0</v>
      </c>
      <c r="M179" s="45">
        <f t="shared" si="20"/>
        <v>0</v>
      </c>
      <c r="N179" s="382"/>
      <c r="O179" s="382"/>
      <c r="P179" s="372"/>
      <c r="Q179" s="382"/>
      <c r="R179" s="372"/>
      <c r="S179" s="372"/>
      <c r="T179" s="372"/>
      <c r="U179" s="372"/>
      <c r="V179" s="372"/>
      <c r="W179" s="372"/>
      <c r="X179" s="372"/>
      <c r="Y179" s="372"/>
      <c r="Z179" s="372"/>
      <c r="AA179" s="372"/>
      <c r="AB179" s="370"/>
      <c r="AC179" s="442"/>
      <c r="AD179" s="74"/>
    </row>
    <row r="180" spans="1:30" ht="18" hidden="1" customHeight="1">
      <c r="A180" s="64"/>
      <c r="B180" s="65"/>
      <c r="C180" s="66"/>
      <c r="D180" s="115"/>
      <c r="E180" s="116"/>
      <c r="F180" s="117"/>
      <c r="G180" s="131"/>
      <c r="H180" s="132"/>
      <c r="I180" s="132"/>
      <c r="J180" s="72"/>
      <c r="K180" s="78">
        <f t="shared" si="18"/>
        <v>0</v>
      </c>
      <c r="L180" s="78">
        <f t="shared" si="19"/>
        <v>0</v>
      </c>
      <c r="M180" s="45">
        <f t="shared" si="20"/>
        <v>0</v>
      </c>
      <c r="N180" s="382"/>
      <c r="O180" s="382"/>
      <c r="P180" s="367"/>
      <c r="Q180" s="382"/>
      <c r="R180" s="372"/>
      <c r="S180" s="372"/>
      <c r="T180" s="372"/>
      <c r="U180" s="372"/>
      <c r="V180" s="372"/>
      <c r="W180" s="372"/>
      <c r="X180" s="372"/>
      <c r="Y180" s="372"/>
      <c r="Z180" s="372"/>
      <c r="AA180" s="372"/>
      <c r="AB180" s="363"/>
      <c r="AC180" s="442"/>
      <c r="AD180" s="74"/>
    </row>
    <row r="181" spans="1:30" ht="18" customHeight="1">
      <c r="A181" s="94">
        <v>9</v>
      </c>
      <c r="B181" s="153" t="s">
        <v>266</v>
      </c>
      <c r="C181" s="91" t="s">
        <v>267</v>
      </c>
      <c r="D181" s="115" t="s">
        <v>268</v>
      </c>
      <c r="E181" s="116" t="s">
        <v>269</v>
      </c>
      <c r="F181" s="117" t="s">
        <v>270</v>
      </c>
      <c r="G181" s="156">
        <v>1</v>
      </c>
      <c r="H181" s="132">
        <v>15</v>
      </c>
      <c r="I181" s="132">
        <v>60</v>
      </c>
      <c r="J181" s="72">
        <v>45</v>
      </c>
      <c r="K181" s="78">
        <f t="shared" si="18"/>
        <v>1.2</v>
      </c>
      <c r="L181" s="78">
        <f t="shared" si="19"/>
        <v>1.2</v>
      </c>
      <c r="M181" s="45">
        <f t="shared" si="20"/>
        <v>72</v>
      </c>
      <c r="N181" s="381">
        <v>64.5</v>
      </c>
      <c r="O181" s="381">
        <v>0</v>
      </c>
      <c r="P181" s="374">
        <f>SUM(M181:M199)+N181+O181</f>
        <v>726.1</v>
      </c>
      <c r="Q181" s="381">
        <v>0</v>
      </c>
      <c r="R181" s="374">
        <v>0</v>
      </c>
      <c r="S181" s="379">
        <v>430</v>
      </c>
      <c r="T181" s="376">
        <v>430</v>
      </c>
      <c r="U181" s="379">
        <v>112</v>
      </c>
      <c r="V181" s="406">
        <v>112</v>
      </c>
      <c r="W181" s="379">
        <v>56</v>
      </c>
      <c r="X181" s="376">
        <v>56</v>
      </c>
      <c r="Y181" s="394">
        <f t="shared" ref="Y181" si="21">ROUND((P181-T181),1)</f>
        <v>296.10000000000002</v>
      </c>
      <c r="Z181" s="434">
        <f>IF(OR(SUM(V181:V198)="",SUM(Q181:Q198)=""),0,IF(OR(SUM(U181:U198)=320,SUM(V181:V198)&gt;0),ROUND((SUM(Q181:Q198)-SUM(V181:V198)),1),0))</f>
        <v>-112</v>
      </c>
      <c r="AA181" s="434">
        <f>IF(OR(SUM(X181:X198)="",SUM(R181:R198)=""),0,IF(OR(SUM(W181:W198)=160,SUM(X181:X198)&gt;0),ROUND((SUM(R181:R198)-SUM(X181:X198)),1),0))</f>
        <v>-56</v>
      </c>
      <c r="AB181" s="393"/>
      <c r="AC181" s="429">
        <f>SUM(Y181:AA198)</f>
        <v>128.10000000000002</v>
      </c>
      <c r="AD181" s="74"/>
    </row>
    <row r="182" spans="1:30" ht="18" customHeight="1">
      <c r="A182" s="111"/>
      <c r="B182" s="99"/>
      <c r="C182" s="100"/>
      <c r="D182" s="115" t="s">
        <v>271</v>
      </c>
      <c r="E182" s="116" t="s">
        <v>272</v>
      </c>
      <c r="F182" s="117" t="s">
        <v>144</v>
      </c>
      <c r="G182" s="156">
        <v>1</v>
      </c>
      <c r="H182" s="132">
        <v>15</v>
      </c>
      <c r="I182" s="132">
        <v>60</v>
      </c>
      <c r="J182" s="72">
        <v>58</v>
      </c>
      <c r="K182" s="78">
        <f t="shared" si="18"/>
        <v>1.2</v>
      </c>
      <c r="L182" s="78">
        <f t="shared" si="19"/>
        <v>1.2</v>
      </c>
      <c r="M182" s="45">
        <f t="shared" si="20"/>
        <v>72</v>
      </c>
      <c r="N182" s="382"/>
      <c r="O182" s="382"/>
      <c r="P182" s="372"/>
      <c r="Q182" s="382"/>
      <c r="R182" s="372"/>
      <c r="S182" s="372"/>
      <c r="T182" s="372"/>
      <c r="U182" s="372"/>
      <c r="V182" s="372"/>
      <c r="W182" s="372"/>
      <c r="X182" s="372"/>
      <c r="Y182" s="370"/>
      <c r="Z182" s="370"/>
      <c r="AA182" s="370"/>
      <c r="AB182" s="370"/>
      <c r="AC182" s="370"/>
      <c r="AD182" s="74"/>
    </row>
    <row r="183" spans="1:30" ht="18" customHeight="1">
      <c r="A183" s="111"/>
      <c r="B183" s="99"/>
      <c r="C183" s="100"/>
      <c r="D183" s="115" t="s">
        <v>273</v>
      </c>
      <c r="E183" s="116" t="s">
        <v>272</v>
      </c>
      <c r="F183" s="117" t="s">
        <v>230</v>
      </c>
      <c r="G183" s="156">
        <v>1</v>
      </c>
      <c r="H183" s="132">
        <v>15</v>
      </c>
      <c r="I183" s="132">
        <v>60</v>
      </c>
      <c r="J183" s="72">
        <v>54</v>
      </c>
      <c r="K183" s="78">
        <f t="shared" si="18"/>
        <v>1.2</v>
      </c>
      <c r="L183" s="78">
        <f t="shared" si="19"/>
        <v>1.2</v>
      </c>
      <c r="M183" s="45">
        <f t="shared" si="20"/>
        <v>72</v>
      </c>
      <c r="N183" s="382"/>
      <c r="O183" s="382"/>
      <c r="P183" s="372"/>
      <c r="Q183" s="382"/>
      <c r="R183" s="372"/>
      <c r="S183" s="372"/>
      <c r="T183" s="372"/>
      <c r="U183" s="372"/>
      <c r="V183" s="372"/>
      <c r="W183" s="372"/>
      <c r="X183" s="372"/>
      <c r="Y183" s="370"/>
      <c r="Z183" s="370"/>
      <c r="AA183" s="370"/>
      <c r="AB183" s="370"/>
      <c r="AC183" s="370"/>
      <c r="AD183" s="74"/>
    </row>
    <row r="184" spans="1:30" ht="18" customHeight="1">
      <c r="A184" s="111"/>
      <c r="B184" s="99"/>
      <c r="C184" s="100"/>
      <c r="D184" s="115" t="s">
        <v>274</v>
      </c>
      <c r="E184" s="116" t="s">
        <v>216</v>
      </c>
      <c r="F184" s="117" t="s">
        <v>204</v>
      </c>
      <c r="G184" s="156"/>
      <c r="H184" s="132"/>
      <c r="I184" s="132"/>
      <c r="J184" s="72"/>
      <c r="K184" s="78">
        <f t="shared" si="18"/>
        <v>0</v>
      </c>
      <c r="L184" s="78">
        <f t="shared" si="19"/>
        <v>0</v>
      </c>
      <c r="M184" s="45">
        <f t="shared" si="20"/>
        <v>0</v>
      </c>
      <c r="N184" s="382"/>
      <c r="O184" s="382"/>
      <c r="P184" s="372"/>
      <c r="Q184" s="382"/>
      <c r="R184" s="372"/>
      <c r="S184" s="372"/>
      <c r="T184" s="372"/>
      <c r="U184" s="372"/>
      <c r="V184" s="372"/>
      <c r="W184" s="372"/>
      <c r="X184" s="372"/>
      <c r="Y184" s="370"/>
      <c r="Z184" s="370"/>
      <c r="AA184" s="370"/>
      <c r="AB184" s="370"/>
      <c r="AC184" s="370"/>
      <c r="AD184" s="74"/>
    </row>
    <row r="185" spans="1:30" ht="18" customHeight="1">
      <c r="A185" s="111"/>
      <c r="B185" s="99"/>
      <c r="C185" s="100"/>
      <c r="D185" s="115"/>
      <c r="E185" s="116" t="s">
        <v>347</v>
      </c>
      <c r="F185" s="117" t="s">
        <v>170</v>
      </c>
      <c r="G185" s="156">
        <v>2</v>
      </c>
      <c r="H185" s="132">
        <v>15</v>
      </c>
      <c r="I185" s="132"/>
      <c r="J185" s="72">
        <v>60</v>
      </c>
      <c r="K185" s="78">
        <f t="shared" si="18"/>
        <v>1.2</v>
      </c>
      <c r="L185" s="78">
        <f t="shared" si="19"/>
        <v>0</v>
      </c>
      <c r="M185" s="45">
        <f t="shared" si="20"/>
        <v>18</v>
      </c>
      <c r="N185" s="382"/>
      <c r="O185" s="382"/>
      <c r="P185" s="372"/>
      <c r="Q185" s="382"/>
      <c r="R185" s="372"/>
      <c r="S185" s="372"/>
      <c r="T185" s="372"/>
      <c r="U185" s="372"/>
      <c r="V185" s="372"/>
      <c r="W185" s="372"/>
      <c r="X185" s="372"/>
      <c r="Y185" s="370"/>
      <c r="Z185" s="370"/>
      <c r="AA185" s="370"/>
      <c r="AB185" s="370"/>
      <c r="AC185" s="370"/>
      <c r="AD185" s="74"/>
    </row>
    <row r="186" spans="1:30" s="170" customFormat="1" ht="18" customHeight="1">
      <c r="A186" s="111"/>
      <c r="B186" s="99"/>
      <c r="C186" s="100"/>
      <c r="D186" s="115"/>
      <c r="E186" s="116" t="s">
        <v>353</v>
      </c>
      <c r="F186" s="117" t="s">
        <v>170</v>
      </c>
      <c r="G186" s="156">
        <v>2</v>
      </c>
      <c r="H186" s="132"/>
      <c r="I186" s="132">
        <v>60</v>
      </c>
      <c r="J186" s="72">
        <v>30</v>
      </c>
      <c r="K186" s="78">
        <f t="shared" si="18"/>
        <v>0</v>
      </c>
      <c r="L186" s="78">
        <f t="shared" si="19"/>
        <v>1.1000000000000001</v>
      </c>
      <c r="M186" s="45">
        <f t="shared" si="20"/>
        <v>49.5</v>
      </c>
      <c r="N186" s="382"/>
      <c r="O186" s="382"/>
      <c r="P186" s="375"/>
      <c r="Q186" s="382"/>
      <c r="R186" s="375"/>
      <c r="S186" s="375"/>
      <c r="T186" s="375"/>
      <c r="U186" s="375"/>
      <c r="V186" s="375"/>
      <c r="W186" s="375"/>
      <c r="X186" s="375"/>
      <c r="Y186" s="370"/>
      <c r="Z186" s="370"/>
      <c r="AA186" s="370"/>
      <c r="AB186" s="370"/>
      <c r="AC186" s="370"/>
      <c r="AD186" s="74"/>
    </row>
    <row r="187" spans="1:30" s="170" customFormat="1" ht="18" customHeight="1">
      <c r="A187" s="111"/>
      <c r="B187" s="99"/>
      <c r="C187" s="100"/>
      <c r="D187" s="115"/>
      <c r="E187" s="116" t="s">
        <v>354</v>
      </c>
      <c r="F187" s="117" t="s">
        <v>170</v>
      </c>
      <c r="G187" s="156">
        <v>2</v>
      </c>
      <c r="H187" s="132"/>
      <c r="I187" s="132">
        <v>60</v>
      </c>
      <c r="J187" s="72">
        <v>30</v>
      </c>
      <c r="K187" s="78">
        <f t="shared" si="18"/>
        <v>0</v>
      </c>
      <c r="L187" s="78">
        <f t="shared" si="19"/>
        <v>1.1000000000000001</v>
      </c>
      <c r="M187" s="45">
        <f t="shared" si="20"/>
        <v>49.5</v>
      </c>
      <c r="N187" s="382"/>
      <c r="O187" s="382"/>
      <c r="P187" s="375"/>
      <c r="Q187" s="382"/>
      <c r="R187" s="375"/>
      <c r="S187" s="375"/>
      <c r="T187" s="375"/>
      <c r="U187" s="375"/>
      <c r="V187" s="375"/>
      <c r="W187" s="375"/>
      <c r="X187" s="375"/>
      <c r="Y187" s="370"/>
      <c r="Z187" s="370"/>
      <c r="AA187" s="370"/>
      <c r="AB187" s="370"/>
      <c r="AC187" s="370"/>
      <c r="AD187" s="74"/>
    </row>
    <row r="188" spans="1:30" ht="18" customHeight="1">
      <c r="A188" s="111"/>
      <c r="B188" s="99"/>
      <c r="C188" s="100"/>
      <c r="D188" s="115"/>
      <c r="E188" s="116" t="s">
        <v>349</v>
      </c>
      <c r="F188" s="117" t="s">
        <v>170</v>
      </c>
      <c r="G188" s="156">
        <v>2</v>
      </c>
      <c r="H188" s="132">
        <v>15</v>
      </c>
      <c r="I188" s="132"/>
      <c r="J188" s="72">
        <v>60</v>
      </c>
      <c r="K188" s="78">
        <f t="shared" ref="K188:K190" si="22">IF(OR(LEFT(E188,2)="ĐA",LEFT(E188,2)="DA",LEFT(E188,5)="Đồ án",LEFT(E188,5)="Đồán ",LEFT(E188,9)="Sinh hoạt",LEFT(E188,9)="sinh hoạt",LEFT(E188,6)="Cố vấn",LEFT(E188,6)="cố vấn",LEFT(E188,4)="cvht",LEFT(E188,4)="CVHT",LEFT(E188,4)="shcn",LEFT(E188,4)="SHCN"),0,(IF(AND(H188&gt;0,J188&gt;0),IF(J188&gt;60,1.3,IF(J188&gt;35,1.2,1)),0)))</f>
        <v>1.2</v>
      </c>
      <c r="L188" s="78">
        <f t="shared" ref="L188:L190" si="23">IF(OR(LEFT(E188,2)="ĐA",LEFT(E188,2)="DA",LEFT(E188,5)="Đồ án",LEFT(E188,5)="Đồán "),0,IF(AND(J188&gt;0,I188&gt;0),IF(AND(OR(LEFT(E188,4)="GDQP",LEFT(E188,4)="gdqp",LEFT(E188,19)="Giáo dục quốc phòng"),J188&gt;50),1.3,IF(J188&gt;35,1.2,IF(J188&gt;29,1.1,1))),0))</f>
        <v>0</v>
      </c>
      <c r="M188" s="45">
        <f t="shared" ref="M188:M190" si="24">ROUND(IF(OR(LEFT(E188,2)="ĐA",LEFT(E188,2)="DA",LEFT(E188,5)="Đồ án",LEFT(E188,5)="Đồán "),J188*0.5,(IF(H188&gt;0,H188*K188,"0")+IF(I188&gt;0,(I188*0.75)*L188,"0"))),1)</f>
        <v>18</v>
      </c>
      <c r="N188" s="382"/>
      <c r="O188" s="382"/>
      <c r="P188" s="372"/>
      <c r="Q188" s="382"/>
      <c r="R188" s="372"/>
      <c r="S188" s="372"/>
      <c r="T188" s="372"/>
      <c r="U188" s="372"/>
      <c r="V188" s="372"/>
      <c r="W188" s="372"/>
      <c r="X188" s="372"/>
      <c r="Y188" s="370"/>
      <c r="Z188" s="370"/>
      <c r="AA188" s="370"/>
      <c r="AB188" s="370"/>
      <c r="AC188" s="370"/>
      <c r="AD188" s="74"/>
    </row>
    <row r="189" spans="1:30" s="170" customFormat="1" ht="18" customHeight="1">
      <c r="A189" s="111"/>
      <c r="B189" s="99"/>
      <c r="C189" s="100"/>
      <c r="D189" s="115"/>
      <c r="E189" s="116" t="s">
        <v>351</v>
      </c>
      <c r="F189" s="117" t="s">
        <v>170</v>
      </c>
      <c r="G189" s="156">
        <v>2</v>
      </c>
      <c r="H189" s="132"/>
      <c r="I189" s="132">
        <v>30</v>
      </c>
      <c r="J189" s="72">
        <v>30</v>
      </c>
      <c r="K189" s="78">
        <f t="shared" si="22"/>
        <v>0</v>
      </c>
      <c r="L189" s="78">
        <f t="shared" si="23"/>
        <v>1.1000000000000001</v>
      </c>
      <c r="M189" s="45">
        <f t="shared" si="24"/>
        <v>24.8</v>
      </c>
      <c r="N189" s="382"/>
      <c r="O189" s="382"/>
      <c r="P189" s="375"/>
      <c r="Q189" s="382"/>
      <c r="R189" s="375"/>
      <c r="S189" s="375"/>
      <c r="T189" s="375"/>
      <c r="U189" s="375"/>
      <c r="V189" s="375"/>
      <c r="W189" s="375"/>
      <c r="X189" s="375"/>
      <c r="Y189" s="370"/>
      <c r="Z189" s="370"/>
      <c r="AA189" s="370"/>
      <c r="AB189" s="370"/>
      <c r="AC189" s="370"/>
      <c r="AD189" s="74"/>
    </row>
    <row r="190" spans="1:30" s="170" customFormat="1" ht="18" customHeight="1">
      <c r="A190" s="111"/>
      <c r="B190" s="99"/>
      <c r="C190" s="100"/>
      <c r="D190" s="115"/>
      <c r="E190" s="116" t="s">
        <v>352</v>
      </c>
      <c r="F190" s="117" t="s">
        <v>170</v>
      </c>
      <c r="G190" s="156">
        <v>2</v>
      </c>
      <c r="H190" s="132"/>
      <c r="I190" s="132">
        <v>30</v>
      </c>
      <c r="J190" s="72">
        <v>30</v>
      </c>
      <c r="K190" s="78">
        <f t="shared" si="22"/>
        <v>0</v>
      </c>
      <c r="L190" s="78">
        <f t="shared" si="23"/>
        <v>1.1000000000000001</v>
      </c>
      <c r="M190" s="45">
        <f t="shared" si="24"/>
        <v>24.8</v>
      </c>
      <c r="N190" s="382"/>
      <c r="O190" s="382"/>
      <c r="P190" s="375"/>
      <c r="Q190" s="382"/>
      <c r="R190" s="375"/>
      <c r="S190" s="375"/>
      <c r="T190" s="375"/>
      <c r="U190" s="375"/>
      <c r="V190" s="375"/>
      <c r="W190" s="375"/>
      <c r="X190" s="375"/>
      <c r="Y190" s="370"/>
      <c r="Z190" s="370"/>
      <c r="AA190" s="370"/>
      <c r="AB190" s="370"/>
      <c r="AC190" s="370"/>
      <c r="AD190" s="74"/>
    </row>
    <row r="191" spans="1:30" ht="18" customHeight="1">
      <c r="A191" s="111"/>
      <c r="B191" s="99"/>
      <c r="C191" s="100"/>
      <c r="D191" s="115"/>
      <c r="E191" s="116" t="s">
        <v>363</v>
      </c>
      <c r="F191" s="117" t="s">
        <v>292</v>
      </c>
      <c r="G191" s="156">
        <v>2</v>
      </c>
      <c r="H191" s="132">
        <v>30</v>
      </c>
      <c r="I191" s="132">
        <v>60</v>
      </c>
      <c r="J191" s="72">
        <v>40</v>
      </c>
      <c r="K191" s="78">
        <f t="shared" si="18"/>
        <v>1.2</v>
      </c>
      <c r="L191" s="78">
        <f t="shared" si="19"/>
        <v>1.2</v>
      </c>
      <c r="M191" s="45">
        <f t="shared" si="20"/>
        <v>90</v>
      </c>
      <c r="N191" s="382"/>
      <c r="O191" s="382"/>
      <c r="P191" s="372"/>
      <c r="Q191" s="382"/>
      <c r="R191" s="372"/>
      <c r="S191" s="372"/>
      <c r="T191" s="372"/>
      <c r="U191" s="372"/>
      <c r="V191" s="372"/>
      <c r="W191" s="372"/>
      <c r="X191" s="372"/>
      <c r="Y191" s="370"/>
      <c r="Z191" s="370"/>
      <c r="AA191" s="370"/>
      <c r="AB191" s="370"/>
      <c r="AC191" s="370"/>
      <c r="AD191" s="74"/>
    </row>
    <row r="192" spans="1:30" ht="18" customHeight="1">
      <c r="A192" s="111"/>
      <c r="B192" s="99"/>
      <c r="C192" s="100"/>
      <c r="D192" s="115"/>
      <c r="E192" s="116" t="s">
        <v>363</v>
      </c>
      <c r="F192" s="117" t="s">
        <v>270</v>
      </c>
      <c r="G192" s="156">
        <v>2</v>
      </c>
      <c r="H192" s="132">
        <v>30</v>
      </c>
      <c r="I192" s="132">
        <v>60</v>
      </c>
      <c r="J192" s="72">
        <v>40</v>
      </c>
      <c r="K192" s="78">
        <f t="shared" si="18"/>
        <v>1.2</v>
      </c>
      <c r="L192" s="78">
        <f t="shared" si="19"/>
        <v>1.2</v>
      </c>
      <c r="M192" s="45">
        <f t="shared" si="20"/>
        <v>90</v>
      </c>
      <c r="N192" s="382"/>
      <c r="O192" s="382"/>
      <c r="P192" s="375"/>
      <c r="Q192" s="382"/>
      <c r="R192" s="375"/>
      <c r="S192" s="375"/>
      <c r="T192" s="375"/>
      <c r="U192" s="375"/>
      <c r="V192" s="375"/>
      <c r="W192" s="375"/>
      <c r="X192" s="375"/>
      <c r="Y192" s="370"/>
      <c r="Z192" s="370"/>
      <c r="AA192" s="370"/>
      <c r="AB192" s="370"/>
      <c r="AC192" s="370"/>
      <c r="AD192" s="74"/>
    </row>
    <row r="193" spans="1:30" ht="18" customHeight="1">
      <c r="A193" s="111"/>
      <c r="B193" s="99"/>
      <c r="C193" s="100"/>
      <c r="D193" s="115"/>
      <c r="E193" s="116" t="s">
        <v>272</v>
      </c>
      <c r="F193" s="117" t="s">
        <v>183</v>
      </c>
      <c r="G193" s="156">
        <v>2</v>
      </c>
      <c r="H193" s="132">
        <v>45</v>
      </c>
      <c r="I193" s="132">
        <v>30</v>
      </c>
      <c r="J193" s="72">
        <v>40</v>
      </c>
      <c r="K193" s="78">
        <v>1.2</v>
      </c>
      <c r="L193" s="78">
        <v>1.2</v>
      </c>
      <c r="M193" s="45">
        <v>81</v>
      </c>
      <c r="N193" s="382"/>
      <c r="O193" s="382"/>
      <c r="P193" s="375"/>
      <c r="Q193" s="382"/>
      <c r="R193" s="375"/>
      <c r="S193" s="375"/>
      <c r="T193" s="375"/>
      <c r="U193" s="375"/>
      <c r="V193" s="375"/>
      <c r="W193" s="375"/>
      <c r="X193" s="375"/>
      <c r="Y193" s="370"/>
      <c r="Z193" s="370"/>
      <c r="AA193" s="370"/>
      <c r="AB193" s="370"/>
      <c r="AC193" s="370"/>
      <c r="AD193" s="74"/>
    </row>
    <row r="194" spans="1:30" ht="18" hidden="1" customHeight="1">
      <c r="A194" s="111"/>
      <c r="B194" s="99"/>
      <c r="C194" s="100"/>
      <c r="D194" s="115"/>
      <c r="E194" s="116"/>
      <c r="F194" s="117"/>
      <c r="G194" s="156"/>
      <c r="H194" s="132"/>
      <c r="I194" s="132"/>
      <c r="J194" s="72"/>
      <c r="K194" s="78"/>
      <c r="L194" s="78"/>
      <c r="M194" s="45"/>
      <c r="N194" s="382"/>
      <c r="O194" s="382"/>
      <c r="P194" s="375"/>
      <c r="Q194" s="382"/>
      <c r="R194" s="375"/>
      <c r="S194" s="375"/>
      <c r="T194" s="375"/>
      <c r="U194" s="375"/>
      <c r="V194" s="375"/>
      <c r="W194" s="375"/>
      <c r="X194" s="375"/>
      <c r="Y194" s="370"/>
      <c r="Z194" s="370"/>
      <c r="AA194" s="370"/>
      <c r="AB194" s="370"/>
      <c r="AC194" s="370"/>
      <c r="AD194" s="74"/>
    </row>
    <row r="195" spans="1:30" ht="18" hidden="1" customHeight="1">
      <c r="A195" s="111"/>
      <c r="B195" s="99"/>
      <c r="C195" s="100"/>
      <c r="D195" s="115"/>
      <c r="E195" s="116"/>
      <c r="F195" s="117"/>
      <c r="G195" s="156"/>
      <c r="H195" s="132"/>
      <c r="I195" s="132"/>
      <c r="J195" s="72"/>
      <c r="K195" s="78"/>
      <c r="L195" s="78"/>
      <c r="M195" s="45"/>
      <c r="N195" s="382"/>
      <c r="O195" s="382"/>
      <c r="P195" s="372"/>
      <c r="Q195" s="382"/>
      <c r="R195" s="372"/>
      <c r="S195" s="372"/>
      <c r="T195" s="372"/>
      <c r="U195" s="372"/>
      <c r="V195" s="372"/>
      <c r="W195" s="372"/>
      <c r="X195" s="372"/>
      <c r="Y195" s="370"/>
      <c r="Z195" s="370"/>
      <c r="AA195" s="370"/>
      <c r="AB195" s="370"/>
      <c r="AC195" s="370"/>
      <c r="AD195" s="74"/>
    </row>
    <row r="196" spans="1:30" ht="18" hidden="1" customHeight="1">
      <c r="A196" s="111"/>
      <c r="B196" s="99"/>
      <c r="C196" s="100"/>
      <c r="D196" s="115"/>
      <c r="E196" s="116"/>
      <c r="F196" s="117"/>
      <c r="G196" s="156"/>
      <c r="H196" s="132"/>
      <c r="I196" s="132"/>
      <c r="J196" s="72"/>
      <c r="K196" s="78">
        <f t="shared" si="18"/>
        <v>0</v>
      </c>
      <c r="L196" s="78">
        <f t="shared" si="19"/>
        <v>0</v>
      </c>
      <c r="M196" s="45">
        <f t="shared" si="20"/>
        <v>0</v>
      </c>
      <c r="N196" s="382"/>
      <c r="O196" s="382"/>
      <c r="P196" s="372"/>
      <c r="Q196" s="382"/>
      <c r="R196" s="372"/>
      <c r="S196" s="372"/>
      <c r="T196" s="372"/>
      <c r="U196" s="372"/>
      <c r="V196" s="372"/>
      <c r="W196" s="372"/>
      <c r="X196" s="372"/>
      <c r="Y196" s="370"/>
      <c r="Z196" s="370"/>
      <c r="AA196" s="370"/>
      <c r="AB196" s="370"/>
      <c r="AC196" s="370"/>
      <c r="AD196" s="74"/>
    </row>
    <row r="197" spans="1:30" ht="18" hidden="1" customHeight="1">
      <c r="A197" s="111"/>
      <c r="B197" s="99"/>
      <c r="C197" s="100"/>
      <c r="D197" s="115"/>
      <c r="E197" s="116"/>
      <c r="F197" s="117"/>
      <c r="G197" s="156"/>
      <c r="H197" s="132"/>
      <c r="I197" s="132"/>
      <c r="J197" s="72"/>
      <c r="K197" s="78">
        <f t="shared" si="18"/>
        <v>0</v>
      </c>
      <c r="L197" s="78">
        <f t="shared" si="19"/>
        <v>0</v>
      </c>
      <c r="M197" s="45">
        <f t="shared" si="20"/>
        <v>0</v>
      </c>
      <c r="N197" s="382"/>
      <c r="O197" s="382"/>
      <c r="P197" s="372"/>
      <c r="Q197" s="382"/>
      <c r="R197" s="372"/>
      <c r="S197" s="372"/>
      <c r="T197" s="372"/>
      <c r="U197" s="372"/>
      <c r="V197" s="372"/>
      <c r="W197" s="372"/>
      <c r="X197" s="372"/>
      <c r="Y197" s="370"/>
      <c r="Z197" s="370"/>
      <c r="AA197" s="370"/>
      <c r="AB197" s="370"/>
      <c r="AC197" s="370"/>
      <c r="AD197" s="74"/>
    </row>
    <row r="198" spans="1:30" ht="18" hidden="1" customHeight="1">
      <c r="A198" s="111"/>
      <c r="B198" s="99"/>
      <c r="C198" s="100"/>
      <c r="D198" s="115"/>
      <c r="E198" s="116"/>
      <c r="F198" s="117"/>
      <c r="G198" s="156"/>
      <c r="H198" s="132"/>
      <c r="I198" s="132"/>
      <c r="J198" s="72"/>
      <c r="K198" s="78">
        <f t="shared" si="18"/>
        <v>0</v>
      </c>
      <c r="L198" s="78">
        <f t="shared" si="19"/>
        <v>0</v>
      </c>
      <c r="M198" s="45">
        <f t="shared" si="20"/>
        <v>0</v>
      </c>
      <c r="N198" s="382"/>
      <c r="O198" s="382"/>
      <c r="P198" s="372"/>
      <c r="Q198" s="382"/>
      <c r="R198" s="372"/>
      <c r="S198" s="372"/>
      <c r="T198" s="372"/>
      <c r="U198" s="372"/>
      <c r="V198" s="372"/>
      <c r="W198" s="372"/>
      <c r="X198" s="372"/>
      <c r="Y198" s="370"/>
      <c r="Z198" s="370"/>
      <c r="AA198" s="370"/>
      <c r="AB198" s="370"/>
      <c r="AC198" s="370"/>
      <c r="AD198" s="74"/>
    </row>
    <row r="199" spans="1:30" ht="18" hidden="1" customHeight="1">
      <c r="A199" s="111"/>
      <c r="B199" s="99"/>
      <c r="C199" s="100"/>
      <c r="D199" s="115"/>
      <c r="E199" s="116"/>
      <c r="F199" s="117"/>
      <c r="G199" s="156"/>
      <c r="H199" s="132"/>
      <c r="I199" s="132"/>
      <c r="J199" s="72"/>
      <c r="K199" s="78">
        <f t="shared" si="18"/>
        <v>0</v>
      </c>
      <c r="L199" s="78">
        <f t="shared" si="19"/>
        <v>0</v>
      </c>
      <c r="M199" s="45">
        <f t="shared" si="20"/>
        <v>0</v>
      </c>
      <c r="N199" s="382"/>
      <c r="O199" s="382"/>
      <c r="P199" s="372"/>
      <c r="Q199" s="382"/>
      <c r="R199" s="372"/>
      <c r="S199" s="372"/>
      <c r="T199" s="372"/>
      <c r="U199" s="372"/>
      <c r="V199" s="372"/>
      <c r="W199" s="372"/>
      <c r="X199" s="372"/>
      <c r="Y199" s="370"/>
      <c r="Z199" s="370"/>
      <c r="AA199" s="370"/>
      <c r="AB199" s="370"/>
      <c r="AC199" s="370"/>
      <c r="AD199" s="74"/>
    </row>
    <row r="200" spans="1:30" ht="18" hidden="1" customHeight="1">
      <c r="A200" s="111"/>
      <c r="B200" s="99"/>
      <c r="C200" s="100"/>
      <c r="D200" s="115"/>
      <c r="E200" s="116"/>
      <c r="F200" s="117"/>
      <c r="G200" s="156"/>
      <c r="H200" s="132"/>
      <c r="I200" s="132"/>
      <c r="J200" s="72"/>
      <c r="K200" s="78">
        <f t="shared" si="18"/>
        <v>0</v>
      </c>
      <c r="L200" s="78">
        <f t="shared" si="19"/>
        <v>0</v>
      </c>
      <c r="M200" s="45">
        <f t="shared" si="20"/>
        <v>0</v>
      </c>
      <c r="N200" s="382"/>
      <c r="O200" s="382"/>
      <c r="P200" s="372"/>
      <c r="Q200" s="382"/>
      <c r="R200" s="375"/>
      <c r="S200" s="375"/>
      <c r="T200" s="375"/>
      <c r="U200" s="375"/>
      <c r="V200" s="375"/>
      <c r="W200" s="375"/>
      <c r="X200" s="375"/>
      <c r="Y200" s="370"/>
      <c r="Z200" s="370"/>
      <c r="AA200" s="370"/>
      <c r="AB200" s="370"/>
      <c r="AC200" s="370"/>
      <c r="AD200" s="74"/>
    </row>
    <row r="201" spans="1:30" ht="18" customHeight="1">
      <c r="A201" s="94">
        <v>10</v>
      </c>
      <c r="B201" s="256" t="s">
        <v>290</v>
      </c>
      <c r="C201" s="257" t="s">
        <v>291</v>
      </c>
      <c r="D201" s="115">
        <v>71400180401</v>
      </c>
      <c r="E201" s="116" t="s">
        <v>269</v>
      </c>
      <c r="F201" s="117" t="s">
        <v>292</v>
      </c>
      <c r="G201" s="156">
        <v>1</v>
      </c>
      <c r="H201" s="132">
        <v>15</v>
      </c>
      <c r="I201" s="132">
        <v>60</v>
      </c>
      <c r="J201" s="72">
        <v>47</v>
      </c>
      <c r="K201" s="78">
        <f t="shared" si="18"/>
        <v>1.2</v>
      </c>
      <c r="L201" s="78">
        <f t="shared" si="19"/>
        <v>1.2</v>
      </c>
      <c r="M201" s="45">
        <f t="shared" si="20"/>
        <v>72</v>
      </c>
      <c r="N201" s="381">
        <v>64.5</v>
      </c>
      <c r="O201" s="381">
        <v>0</v>
      </c>
      <c r="P201" s="374">
        <f>SUM(M201:M220)+N201+O201</f>
        <v>864.09999999999991</v>
      </c>
      <c r="Q201" s="381">
        <v>0</v>
      </c>
      <c r="R201" s="374">
        <v>0</v>
      </c>
      <c r="S201" s="379">
        <v>430</v>
      </c>
      <c r="T201" s="376">
        <v>430</v>
      </c>
      <c r="U201" s="379">
        <v>112</v>
      </c>
      <c r="V201" s="406">
        <v>112</v>
      </c>
      <c r="W201" s="379">
        <v>56</v>
      </c>
      <c r="X201" s="376">
        <v>56</v>
      </c>
      <c r="Y201" s="394">
        <f t="shared" ref="Y201" si="25">ROUND((P201-T201),1)</f>
        <v>434.1</v>
      </c>
      <c r="Z201" s="434">
        <f>IF(OR(SUM(V201:V220)="",SUM(Q201:Q220)=""),0,IF(OR(SUM(U201:U220)=320,SUM(V201:V220)&gt;0),ROUND((SUM(Q201:Q220)-SUM(V201:V220)),1),0))</f>
        <v>-112</v>
      </c>
      <c r="AA201" s="434">
        <f>IF(OR(SUM(X201:X220)="",SUM(R201:R220)=""),0,IF(OR(SUM(W201:W220)=160,SUM(X201:X220)&gt;0),ROUND((SUM(R201:R220)-SUM(X201:X220)),1),0))</f>
        <v>-56</v>
      </c>
      <c r="AB201" s="393"/>
      <c r="AC201" s="429">
        <f>SUM(Y201:AA220)</f>
        <v>266.10000000000002</v>
      </c>
      <c r="AD201" s="74"/>
    </row>
    <row r="202" spans="1:30" ht="18" customHeight="1">
      <c r="A202" s="111"/>
      <c r="B202" s="99"/>
      <c r="C202" s="100"/>
      <c r="D202" s="115">
        <v>71400174201</v>
      </c>
      <c r="E202" s="116" t="s">
        <v>272</v>
      </c>
      <c r="F202" s="117" t="s">
        <v>247</v>
      </c>
      <c r="G202" s="156">
        <v>1</v>
      </c>
      <c r="H202" s="132">
        <v>18</v>
      </c>
      <c r="I202" s="132">
        <v>54</v>
      </c>
      <c r="J202" s="72">
        <v>70</v>
      </c>
      <c r="K202" s="78">
        <f t="shared" si="18"/>
        <v>1.3</v>
      </c>
      <c r="L202" s="78">
        <f t="shared" si="19"/>
        <v>1.2</v>
      </c>
      <c r="M202" s="45">
        <f t="shared" si="20"/>
        <v>72</v>
      </c>
      <c r="N202" s="382"/>
      <c r="O202" s="382"/>
      <c r="P202" s="372"/>
      <c r="Q202" s="382"/>
      <c r="R202" s="372"/>
      <c r="S202" s="372"/>
      <c r="T202" s="372"/>
      <c r="U202" s="372"/>
      <c r="V202" s="372"/>
      <c r="W202" s="372"/>
      <c r="X202" s="372"/>
      <c r="Y202" s="370"/>
      <c r="Z202" s="370"/>
      <c r="AA202" s="370"/>
      <c r="AB202" s="370"/>
      <c r="AC202" s="370"/>
      <c r="AD202" s="74"/>
    </row>
    <row r="203" spans="1:30" ht="18" customHeight="1">
      <c r="A203" s="111"/>
      <c r="B203" s="99"/>
      <c r="C203" s="100"/>
      <c r="D203" s="115">
        <v>21100180601</v>
      </c>
      <c r="E203" s="116" t="s">
        <v>293</v>
      </c>
      <c r="F203" s="117" t="s">
        <v>170</v>
      </c>
      <c r="G203" s="156">
        <v>1</v>
      </c>
      <c r="H203" s="132">
        <v>15</v>
      </c>
      <c r="I203" s="132"/>
      <c r="J203" s="72">
        <v>67</v>
      </c>
      <c r="K203" s="78">
        <f t="shared" si="18"/>
        <v>1.3</v>
      </c>
      <c r="L203" s="78">
        <f t="shared" si="19"/>
        <v>0</v>
      </c>
      <c r="M203" s="45">
        <f t="shared" si="20"/>
        <v>19.5</v>
      </c>
      <c r="N203" s="382"/>
      <c r="O203" s="382"/>
      <c r="P203" s="372"/>
      <c r="Q203" s="382"/>
      <c r="R203" s="372"/>
      <c r="S203" s="372"/>
      <c r="T203" s="372"/>
      <c r="U203" s="372"/>
      <c r="V203" s="372"/>
      <c r="W203" s="372"/>
      <c r="X203" s="372"/>
      <c r="Y203" s="370"/>
      <c r="Z203" s="370"/>
      <c r="AA203" s="370"/>
      <c r="AB203" s="370"/>
      <c r="AC203" s="370"/>
      <c r="AD203" s="74"/>
    </row>
    <row r="204" spans="1:30" s="183" customFormat="1" ht="18" customHeight="1">
      <c r="A204" s="111"/>
      <c r="B204" s="99"/>
      <c r="C204" s="100"/>
      <c r="D204" s="115">
        <v>21100180601</v>
      </c>
      <c r="E204" s="116" t="s">
        <v>441</v>
      </c>
      <c r="F204" s="117" t="s">
        <v>439</v>
      </c>
      <c r="G204" s="156">
        <v>1</v>
      </c>
      <c r="H204" s="132"/>
      <c r="I204" s="132">
        <v>30</v>
      </c>
      <c r="J204" s="72">
        <v>67</v>
      </c>
      <c r="K204" s="78">
        <f t="shared" si="18"/>
        <v>0</v>
      </c>
      <c r="L204" s="78">
        <f t="shared" si="19"/>
        <v>1.2</v>
      </c>
      <c r="M204" s="45">
        <f t="shared" si="20"/>
        <v>27</v>
      </c>
      <c r="N204" s="382"/>
      <c r="O204" s="382"/>
      <c r="P204" s="375"/>
      <c r="Q204" s="382"/>
      <c r="R204" s="375"/>
      <c r="S204" s="375"/>
      <c r="T204" s="375"/>
      <c r="U204" s="375"/>
      <c r="V204" s="375"/>
      <c r="W204" s="375"/>
      <c r="X204" s="375"/>
      <c r="Y204" s="370"/>
      <c r="Z204" s="370"/>
      <c r="AA204" s="370"/>
      <c r="AB204" s="370"/>
      <c r="AC204" s="370"/>
      <c r="AD204" s="74"/>
    </row>
    <row r="205" spans="1:30" s="183" customFormat="1" ht="18" customHeight="1">
      <c r="A205" s="111"/>
      <c r="B205" s="99"/>
      <c r="C205" s="100"/>
      <c r="D205" s="115">
        <v>21100180601</v>
      </c>
      <c r="E205" s="116" t="s">
        <v>442</v>
      </c>
      <c r="F205" s="117" t="s">
        <v>440</v>
      </c>
      <c r="G205" s="156">
        <v>1</v>
      </c>
      <c r="H205" s="132"/>
      <c r="I205" s="132">
        <v>30</v>
      </c>
      <c r="J205" s="72">
        <v>67</v>
      </c>
      <c r="K205" s="78">
        <f t="shared" si="18"/>
        <v>0</v>
      </c>
      <c r="L205" s="78">
        <f t="shared" si="19"/>
        <v>1.2</v>
      </c>
      <c r="M205" s="45">
        <f t="shared" si="20"/>
        <v>27</v>
      </c>
      <c r="N205" s="382"/>
      <c r="O205" s="382"/>
      <c r="P205" s="375"/>
      <c r="Q205" s="382"/>
      <c r="R205" s="375"/>
      <c r="S205" s="375"/>
      <c r="T205" s="375"/>
      <c r="U205" s="375"/>
      <c r="V205" s="375"/>
      <c r="W205" s="375"/>
      <c r="X205" s="375"/>
      <c r="Y205" s="370"/>
      <c r="Z205" s="370"/>
      <c r="AA205" s="370"/>
      <c r="AB205" s="370"/>
      <c r="AC205" s="370"/>
      <c r="AD205" s="74"/>
    </row>
    <row r="206" spans="1:30" ht="18" customHeight="1">
      <c r="A206" s="111"/>
      <c r="B206" s="99"/>
      <c r="C206" s="100"/>
      <c r="D206" s="115">
        <v>21100180701</v>
      </c>
      <c r="E206" s="116" t="s">
        <v>294</v>
      </c>
      <c r="F206" s="117" t="s">
        <v>170</v>
      </c>
      <c r="G206" s="156">
        <v>1</v>
      </c>
      <c r="H206" s="132">
        <v>15</v>
      </c>
      <c r="I206" s="132"/>
      <c r="J206" s="72">
        <v>67</v>
      </c>
      <c r="K206" s="78">
        <f t="shared" si="18"/>
        <v>1.3</v>
      </c>
      <c r="L206" s="78">
        <f t="shared" si="19"/>
        <v>0</v>
      </c>
      <c r="M206" s="45">
        <f t="shared" si="20"/>
        <v>19.5</v>
      </c>
      <c r="N206" s="382"/>
      <c r="O206" s="382"/>
      <c r="P206" s="372"/>
      <c r="Q206" s="382"/>
      <c r="R206" s="372"/>
      <c r="S206" s="372"/>
      <c r="T206" s="372"/>
      <c r="U206" s="372"/>
      <c r="V206" s="372"/>
      <c r="W206" s="372"/>
      <c r="X206" s="372"/>
      <c r="Y206" s="370"/>
      <c r="Z206" s="370"/>
      <c r="AA206" s="370"/>
      <c r="AB206" s="370"/>
      <c r="AC206" s="370"/>
      <c r="AD206" s="74"/>
    </row>
    <row r="207" spans="1:30" s="183" customFormat="1" ht="18" customHeight="1">
      <c r="A207" s="111"/>
      <c r="B207" s="99"/>
      <c r="C207" s="100"/>
      <c r="D207" s="115">
        <v>21100180701</v>
      </c>
      <c r="E207" s="116" t="s">
        <v>443</v>
      </c>
      <c r="F207" s="117" t="s">
        <v>439</v>
      </c>
      <c r="G207" s="156">
        <v>1</v>
      </c>
      <c r="H207" s="132"/>
      <c r="I207" s="132">
        <v>30</v>
      </c>
      <c r="J207" s="72">
        <v>67</v>
      </c>
      <c r="K207" s="78">
        <f t="shared" si="18"/>
        <v>0</v>
      </c>
      <c r="L207" s="78">
        <f t="shared" si="19"/>
        <v>1.2</v>
      </c>
      <c r="M207" s="45">
        <f t="shared" si="20"/>
        <v>27</v>
      </c>
      <c r="N207" s="382"/>
      <c r="O207" s="382"/>
      <c r="P207" s="375"/>
      <c r="Q207" s="382"/>
      <c r="R207" s="375"/>
      <c r="S207" s="375"/>
      <c r="T207" s="375"/>
      <c r="U207" s="375"/>
      <c r="V207" s="375"/>
      <c r="W207" s="375"/>
      <c r="X207" s="375"/>
      <c r="Y207" s="370"/>
      <c r="Z207" s="370"/>
      <c r="AA207" s="370"/>
      <c r="AB207" s="370"/>
      <c r="AC207" s="370"/>
      <c r="AD207" s="74"/>
    </row>
    <row r="208" spans="1:30" s="183" customFormat="1" ht="18" customHeight="1">
      <c r="A208" s="111"/>
      <c r="B208" s="99"/>
      <c r="C208" s="100"/>
      <c r="D208" s="115">
        <v>21100180701</v>
      </c>
      <c r="E208" s="116" t="s">
        <v>444</v>
      </c>
      <c r="F208" s="117" t="s">
        <v>440</v>
      </c>
      <c r="G208" s="156">
        <v>1</v>
      </c>
      <c r="H208" s="132"/>
      <c r="I208" s="132">
        <v>30</v>
      </c>
      <c r="J208" s="72">
        <v>67</v>
      </c>
      <c r="K208" s="78">
        <f t="shared" si="18"/>
        <v>0</v>
      </c>
      <c r="L208" s="78">
        <f t="shared" si="19"/>
        <v>1.2</v>
      </c>
      <c r="M208" s="45">
        <f t="shared" si="20"/>
        <v>27</v>
      </c>
      <c r="N208" s="382"/>
      <c r="O208" s="382"/>
      <c r="P208" s="375"/>
      <c r="Q208" s="382"/>
      <c r="R208" s="375"/>
      <c r="S208" s="375"/>
      <c r="T208" s="375"/>
      <c r="U208" s="375"/>
      <c r="V208" s="375"/>
      <c r="W208" s="375"/>
      <c r="X208" s="375"/>
      <c r="Y208" s="370"/>
      <c r="Z208" s="370"/>
      <c r="AA208" s="370"/>
      <c r="AB208" s="370"/>
      <c r="AC208" s="370"/>
      <c r="AD208" s="74"/>
    </row>
    <row r="209" spans="1:30" ht="18" customHeight="1">
      <c r="A209" s="111"/>
      <c r="B209" s="99"/>
      <c r="C209" s="100"/>
      <c r="D209" s="115">
        <v>71400119908</v>
      </c>
      <c r="E209" s="116" t="s">
        <v>159</v>
      </c>
      <c r="F209" s="117" t="s">
        <v>295</v>
      </c>
      <c r="G209" s="156">
        <v>1</v>
      </c>
      <c r="H209" s="132">
        <v>30</v>
      </c>
      <c r="I209" s="132">
        <v>60</v>
      </c>
      <c r="J209" s="72">
        <v>52</v>
      </c>
      <c r="K209" s="78">
        <f t="shared" si="18"/>
        <v>1.2</v>
      </c>
      <c r="L209" s="78">
        <f t="shared" si="19"/>
        <v>1.2</v>
      </c>
      <c r="M209" s="45">
        <f t="shared" si="20"/>
        <v>90</v>
      </c>
      <c r="N209" s="382"/>
      <c r="O209" s="382"/>
      <c r="P209" s="372"/>
      <c r="Q209" s="382"/>
      <c r="R209" s="372"/>
      <c r="S209" s="372"/>
      <c r="T209" s="372"/>
      <c r="U209" s="372"/>
      <c r="V209" s="372"/>
      <c r="W209" s="372"/>
      <c r="X209" s="372"/>
      <c r="Y209" s="370"/>
      <c r="Z209" s="370"/>
      <c r="AA209" s="370"/>
      <c r="AB209" s="370"/>
      <c r="AC209" s="370"/>
      <c r="AD209" s="74"/>
    </row>
    <row r="210" spans="1:30" ht="18" customHeight="1">
      <c r="A210" s="111"/>
      <c r="B210" s="99"/>
      <c r="C210" s="100"/>
      <c r="D210" s="115">
        <v>71400119911</v>
      </c>
      <c r="E210" s="116" t="s">
        <v>296</v>
      </c>
      <c r="F210" s="117" t="s">
        <v>297</v>
      </c>
      <c r="G210" s="156">
        <v>1</v>
      </c>
      <c r="H210" s="132">
        <v>30</v>
      </c>
      <c r="I210" s="132">
        <v>60</v>
      </c>
      <c r="J210" s="72">
        <v>49</v>
      </c>
      <c r="K210" s="78">
        <f t="shared" si="18"/>
        <v>1.2</v>
      </c>
      <c r="L210" s="78">
        <f t="shared" si="19"/>
        <v>1.2</v>
      </c>
      <c r="M210" s="45">
        <f t="shared" si="20"/>
        <v>90</v>
      </c>
      <c r="N210" s="382"/>
      <c r="O210" s="382"/>
      <c r="P210" s="372"/>
      <c r="Q210" s="382"/>
      <c r="R210" s="372"/>
      <c r="S210" s="372"/>
      <c r="T210" s="372"/>
      <c r="U210" s="372"/>
      <c r="V210" s="372"/>
      <c r="W210" s="372"/>
      <c r="X210" s="372"/>
      <c r="Y210" s="370"/>
      <c r="Z210" s="370"/>
      <c r="AA210" s="370"/>
      <c r="AB210" s="370"/>
      <c r="AC210" s="370"/>
      <c r="AD210" s="74"/>
    </row>
    <row r="211" spans="1:30" ht="18" customHeight="1">
      <c r="A211" s="111"/>
      <c r="B211" s="99"/>
      <c r="C211" s="100"/>
      <c r="D211" s="115">
        <v>71400182801</v>
      </c>
      <c r="E211" s="116" t="s">
        <v>350</v>
      </c>
      <c r="F211" s="117" t="s">
        <v>170</v>
      </c>
      <c r="G211" s="156">
        <v>2</v>
      </c>
      <c r="H211" s="132">
        <v>30</v>
      </c>
      <c r="I211" s="132"/>
      <c r="J211" s="72">
        <v>60</v>
      </c>
      <c r="K211" s="78">
        <f t="shared" ref="K211:K273" si="26">IF(OR(LEFT(E211,2)="ĐA",LEFT(E211,2)="DA",LEFT(E211,5)="Đồ án",LEFT(E211,5)="Đồán ",LEFT(E211,9)="Sinh hoạt",LEFT(E211,9)="sinh hoạt",LEFT(E211,6)="Cố vấn",LEFT(E211,6)="cố vấn",LEFT(E211,4)="cvht",LEFT(E211,4)="CVHT",LEFT(E211,4)="shcn",LEFT(E211,4)="SHCN"),0,(IF(AND(H211&gt;0,J211&gt;0),IF(J211&gt;60,1.3,IF(J211&gt;35,1.2,1)),0)))</f>
        <v>1.2</v>
      </c>
      <c r="L211" s="78">
        <f t="shared" ref="L211:L273" si="27">IF(OR(LEFT(E211,2)="ĐA",LEFT(E211,2)="DA",LEFT(E211,5)="Đồ án",LEFT(E211,5)="Đồán "),0,IF(AND(J211&gt;0,I211&gt;0),IF(AND(OR(LEFT(E211,4)="GDQP",LEFT(E211,4)="gdqp",LEFT(E211,19)="Giáo dục quốc phòng"),J211&gt;50),1.3,IF(J211&gt;35,1.2,IF(J211&gt;29,1.1,1))),0))</f>
        <v>0</v>
      </c>
      <c r="M211" s="45">
        <f t="shared" ref="M211:M273" si="28">ROUND(IF(OR(LEFT(E211,2)="ĐA",LEFT(E211,2)="DA",LEFT(E211,5)="Đồ án",LEFT(E211,5)="Đồán "),J211*0.5,(IF(H211&gt;0,H211*K211,"0")+IF(I211&gt;0,(I211*0.75)*L211,"0"))),1)</f>
        <v>36</v>
      </c>
      <c r="N211" s="382"/>
      <c r="O211" s="382"/>
      <c r="P211" s="372"/>
      <c r="Q211" s="382"/>
      <c r="R211" s="372"/>
      <c r="S211" s="372"/>
      <c r="T211" s="372"/>
      <c r="U211" s="372"/>
      <c r="V211" s="372"/>
      <c r="W211" s="372"/>
      <c r="X211" s="372"/>
      <c r="Y211" s="370"/>
      <c r="Z211" s="370"/>
      <c r="AA211" s="370"/>
      <c r="AB211" s="370"/>
      <c r="AC211" s="370"/>
      <c r="AD211" s="74"/>
    </row>
    <row r="212" spans="1:30" s="170" customFormat="1" ht="18" customHeight="1">
      <c r="A212" s="111"/>
      <c r="B212" s="99"/>
      <c r="C212" s="100"/>
      <c r="D212" s="115">
        <v>71400182801</v>
      </c>
      <c r="E212" s="116" t="s">
        <v>357</v>
      </c>
      <c r="F212" s="117" t="s">
        <v>170</v>
      </c>
      <c r="G212" s="156">
        <v>2</v>
      </c>
      <c r="H212" s="132"/>
      <c r="I212" s="132">
        <v>30</v>
      </c>
      <c r="J212" s="72">
        <v>30</v>
      </c>
      <c r="K212" s="78">
        <f t="shared" si="26"/>
        <v>0</v>
      </c>
      <c r="L212" s="78">
        <f t="shared" si="27"/>
        <v>1.1000000000000001</v>
      </c>
      <c r="M212" s="45">
        <f t="shared" si="28"/>
        <v>24.8</v>
      </c>
      <c r="N212" s="382"/>
      <c r="O212" s="382"/>
      <c r="P212" s="375"/>
      <c r="Q212" s="382"/>
      <c r="R212" s="375"/>
      <c r="S212" s="375"/>
      <c r="T212" s="375"/>
      <c r="U212" s="375"/>
      <c r="V212" s="375"/>
      <c r="W212" s="375"/>
      <c r="X212" s="375"/>
      <c r="Y212" s="370"/>
      <c r="Z212" s="370"/>
      <c r="AA212" s="370"/>
      <c r="AB212" s="370"/>
      <c r="AC212" s="370"/>
      <c r="AD212" s="74"/>
    </row>
    <row r="213" spans="1:30" s="170" customFormat="1" ht="18" customHeight="1">
      <c r="A213" s="111"/>
      <c r="B213" s="99"/>
      <c r="C213" s="100"/>
      <c r="D213" s="115">
        <v>71400182801</v>
      </c>
      <c r="E213" s="116" t="s">
        <v>358</v>
      </c>
      <c r="F213" s="117" t="s">
        <v>170</v>
      </c>
      <c r="G213" s="156">
        <v>2</v>
      </c>
      <c r="H213" s="132"/>
      <c r="I213" s="132">
        <v>30</v>
      </c>
      <c r="J213" s="72">
        <v>30</v>
      </c>
      <c r="K213" s="78">
        <f t="shared" si="26"/>
        <v>0</v>
      </c>
      <c r="L213" s="78">
        <f t="shared" si="27"/>
        <v>1.1000000000000001</v>
      </c>
      <c r="M213" s="45">
        <f t="shared" si="28"/>
        <v>24.8</v>
      </c>
      <c r="N213" s="382"/>
      <c r="O213" s="382"/>
      <c r="P213" s="375"/>
      <c r="Q213" s="382"/>
      <c r="R213" s="375"/>
      <c r="S213" s="375"/>
      <c r="T213" s="375"/>
      <c r="U213" s="375"/>
      <c r="V213" s="375"/>
      <c r="W213" s="375"/>
      <c r="X213" s="375"/>
      <c r="Y213" s="370"/>
      <c r="Z213" s="370"/>
      <c r="AA213" s="370"/>
      <c r="AB213" s="370"/>
      <c r="AC213" s="370"/>
      <c r="AD213" s="74"/>
    </row>
    <row r="214" spans="1:30" ht="18" customHeight="1">
      <c r="A214" s="111"/>
      <c r="B214" s="99"/>
      <c r="C214" s="100"/>
      <c r="D214" s="115">
        <v>71400182801</v>
      </c>
      <c r="E214" s="116" t="s">
        <v>350</v>
      </c>
      <c r="F214" s="117" t="s">
        <v>292</v>
      </c>
      <c r="G214" s="156">
        <v>2</v>
      </c>
      <c r="H214" s="132">
        <v>30</v>
      </c>
      <c r="I214" s="132">
        <v>30</v>
      </c>
      <c r="J214" s="72">
        <v>40</v>
      </c>
      <c r="K214" s="78">
        <f t="shared" si="26"/>
        <v>1.2</v>
      </c>
      <c r="L214" s="78">
        <f t="shared" si="27"/>
        <v>1.2</v>
      </c>
      <c r="M214" s="45">
        <f t="shared" si="28"/>
        <v>63</v>
      </c>
      <c r="N214" s="382"/>
      <c r="O214" s="382"/>
      <c r="P214" s="375"/>
      <c r="Q214" s="382"/>
      <c r="R214" s="375"/>
      <c r="S214" s="375"/>
      <c r="T214" s="375"/>
      <c r="U214" s="375"/>
      <c r="V214" s="375"/>
      <c r="W214" s="375"/>
      <c r="X214" s="375"/>
      <c r="Y214" s="370"/>
      <c r="Z214" s="370"/>
      <c r="AA214" s="370"/>
      <c r="AB214" s="370"/>
      <c r="AC214" s="370"/>
      <c r="AD214" s="74"/>
    </row>
    <row r="215" spans="1:30" ht="18" customHeight="1">
      <c r="A215" s="111"/>
      <c r="B215" s="99"/>
      <c r="C215" s="100"/>
      <c r="D215" s="115">
        <v>71400182802</v>
      </c>
      <c r="E215" s="116" t="s">
        <v>350</v>
      </c>
      <c r="F215" s="117" t="s">
        <v>270</v>
      </c>
      <c r="G215" s="156">
        <v>2</v>
      </c>
      <c r="H215" s="132">
        <v>30</v>
      </c>
      <c r="I215" s="132">
        <v>30</v>
      </c>
      <c r="J215" s="72">
        <v>40</v>
      </c>
      <c r="K215" s="78">
        <f t="shared" si="26"/>
        <v>1.2</v>
      </c>
      <c r="L215" s="78">
        <f t="shared" si="27"/>
        <v>1.2</v>
      </c>
      <c r="M215" s="45">
        <f t="shared" si="28"/>
        <v>63</v>
      </c>
      <c r="N215" s="382"/>
      <c r="O215" s="382"/>
      <c r="P215" s="375"/>
      <c r="Q215" s="382"/>
      <c r="R215" s="375"/>
      <c r="S215" s="375"/>
      <c r="T215" s="375"/>
      <c r="U215" s="375"/>
      <c r="V215" s="375"/>
      <c r="W215" s="375"/>
      <c r="X215" s="375"/>
      <c r="Y215" s="370"/>
      <c r="Z215" s="370"/>
      <c r="AA215" s="370"/>
      <c r="AB215" s="370"/>
      <c r="AC215" s="370"/>
      <c r="AD215" s="74"/>
    </row>
    <row r="216" spans="1:30" ht="18" customHeight="1">
      <c r="A216" s="111"/>
      <c r="B216" s="99"/>
      <c r="C216" s="100"/>
      <c r="D216" s="115">
        <v>21100181001</v>
      </c>
      <c r="E216" s="116" t="s">
        <v>347</v>
      </c>
      <c r="F216" s="117" t="s">
        <v>170</v>
      </c>
      <c r="G216" s="156">
        <v>2</v>
      </c>
      <c r="H216" s="132">
        <v>15</v>
      </c>
      <c r="I216" s="132"/>
      <c r="J216" s="72">
        <v>60</v>
      </c>
      <c r="K216" s="78">
        <f t="shared" si="26"/>
        <v>1.2</v>
      </c>
      <c r="L216" s="78">
        <f t="shared" si="27"/>
        <v>0</v>
      </c>
      <c r="M216" s="45">
        <f t="shared" si="28"/>
        <v>18</v>
      </c>
      <c r="N216" s="382"/>
      <c r="O216" s="382"/>
      <c r="P216" s="375"/>
      <c r="Q216" s="382"/>
      <c r="R216" s="375"/>
      <c r="S216" s="375"/>
      <c r="T216" s="375"/>
      <c r="U216" s="375"/>
      <c r="V216" s="375"/>
      <c r="W216" s="375"/>
      <c r="X216" s="375"/>
      <c r="Y216" s="370"/>
      <c r="Z216" s="370"/>
      <c r="AA216" s="370"/>
      <c r="AB216" s="370"/>
      <c r="AC216" s="370"/>
      <c r="AD216" s="74"/>
    </row>
    <row r="217" spans="1:30" ht="18" customHeight="1">
      <c r="A217" s="111"/>
      <c r="B217" s="99"/>
      <c r="C217" s="100"/>
      <c r="D217" s="115">
        <v>21100181001</v>
      </c>
      <c r="E217" s="116" t="s">
        <v>353</v>
      </c>
      <c r="F217" s="117" t="s">
        <v>170</v>
      </c>
      <c r="G217" s="156">
        <v>2</v>
      </c>
      <c r="H217" s="132"/>
      <c r="I217" s="132">
        <v>60</v>
      </c>
      <c r="J217" s="72">
        <v>30</v>
      </c>
      <c r="K217" s="78">
        <f t="shared" si="26"/>
        <v>0</v>
      </c>
      <c r="L217" s="78">
        <f t="shared" si="27"/>
        <v>1.1000000000000001</v>
      </c>
      <c r="M217" s="45">
        <f t="shared" si="28"/>
        <v>49.5</v>
      </c>
      <c r="N217" s="382"/>
      <c r="O217" s="382"/>
      <c r="P217" s="375"/>
      <c r="Q217" s="382"/>
      <c r="R217" s="375"/>
      <c r="S217" s="375"/>
      <c r="T217" s="375"/>
      <c r="U217" s="375"/>
      <c r="V217" s="375"/>
      <c r="W217" s="375"/>
      <c r="X217" s="375"/>
      <c r="Y217" s="370"/>
      <c r="Z217" s="370"/>
      <c r="AA217" s="370"/>
      <c r="AB217" s="370"/>
      <c r="AC217" s="370"/>
      <c r="AD217" s="74"/>
    </row>
    <row r="218" spans="1:30" ht="18" customHeight="1">
      <c r="A218" s="111"/>
      <c r="B218" s="99"/>
      <c r="C218" s="100"/>
      <c r="D218" s="115">
        <v>21100181001</v>
      </c>
      <c r="E218" s="116" t="s">
        <v>354</v>
      </c>
      <c r="F218" s="117" t="s">
        <v>170</v>
      </c>
      <c r="G218" s="156">
        <v>2</v>
      </c>
      <c r="H218" s="132"/>
      <c r="I218" s="132">
        <v>60</v>
      </c>
      <c r="J218" s="72">
        <v>30</v>
      </c>
      <c r="K218" s="78">
        <f t="shared" si="26"/>
        <v>0</v>
      </c>
      <c r="L218" s="78">
        <f t="shared" si="27"/>
        <v>1.1000000000000001</v>
      </c>
      <c r="M218" s="45">
        <f t="shared" si="28"/>
        <v>49.5</v>
      </c>
      <c r="N218" s="382"/>
      <c r="O218" s="382"/>
      <c r="P218" s="375"/>
      <c r="Q218" s="382"/>
      <c r="R218" s="375"/>
      <c r="S218" s="375"/>
      <c r="T218" s="375"/>
      <c r="U218" s="375"/>
      <c r="V218" s="375"/>
      <c r="W218" s="375"/>
      <c r="X218" s="375"/>
      <c r="Y218" s="370"/>
      <c r="Z218" s="370"/>
      <c r="AA218" s="370"/>
      <c r="AB218" s="370"/>
      <c r="AC218" s="370"/>
      <c r="AD218" s="74"/>
    </row>
    <row r="219" spans="1:30" s="183" customFormat="1" ht="18" hidden="1" customHeight="1">
      <c r="A219" s="111"/>
      <c r="B219" s="99"/>
      <c r="C219" s="100"/>
      <c r="D219" s="115"/>
      <c r="E219" s="116"/>
      <c r="F219" s="117"/>
      <c r="G219" s="156"/>
      <c r="H219" s="132"/>
      <c r="I219" s="132"/>
      <c r="J219" s="72"/>
      <c r="K219" s="78"/>
      <c r="L219" s="78"/>
      <c r="M219" s="45"/>
      <c r="N219" s="382"/>
      <c r="O219" s="382"/>
      <c r="P219" s="375"/>
      <c r="Q219" s="382"/>
      <c r="R219" s="375"/>
      <c r="S219" s="375"/>
      <c r="T219" s="375"/>
      <c r="U219" s="375"/>
      <c r="V219" s="375"/>
      <c r="W219" s="375"/>
      <c r="X219" s="375"/>
      <c r="Y219" s="370"/>
      <c r="Z219" s="370"/>
      <c r="AA219" s="370"/>
      <c r="AB219" s="370"/>
      <c r="AC219" s="370"/>
      <c r="AD219" s="74"/>
    </row>
    <row r="220" spans="1:30" ht="18" hidden="1" customHeight="1">
      <c r="A220" s="111"/>
      <c r="B220" s="99"/>
      <c r="C220" s="100"/>
      <c r="D220" s="115"/>
      <c r="E220" s="116"/>
      <c r="F220" s="117"/>
      <c r="G220" s="156"/>
      <c r="H220" s="132"/>
      <c r="I220" s="132"/>
      <c r="J220" s="72"/>
      <c r="K220" s="78"/>
      <c r="L220" s="78"/>
      <c r="M220" s="45"/>
      <c r="N220" s="382"/>
      <c r="O220" s="382"/>
      <c r="P220" s="372"/>
      <c r="Q220" s="382"/>
      <c r="R220" s="372"/>
      <c r="S220" s="372"/>
      <c r="T220" s="372"/>
      <c r="U220" s="372"/>
      <c r="V220" s="372"/>
      <c r="W220" s="372"/>
      <c r="X220" s="372"/>
      <c r="Y220" s="370"/>
      <c r="Z220" s="370"/>
      <c r="AA220" s="370"/>
      <c r="AB220" s="370"/>
      <c r="AC220" s="370"/>
      <c r="AD220" s="74"/>
    </row>
    <row r="221" spans="1:30" ht="18" customHeight="1">
      <c r="A221" s="94">
        <v>11</v>
      </c>
      <c r="B221" s="82" t="s">
        <v>94</v>
      </c>
      <c r="C221" s="91" t="s">
        <v>95</v>
      </c>
      <c r="D221" s="42">
        <v>41000092601</v>
      </c>
      <c r="E221" s="43" t="s">
        <v>238</v>
      </c>
      <c r="F221" s="44" t="s">
        <v>157</v>
      </c>
      <c r="G221" s="69">
        <v>1</v>
      </c>
      <c r="H221" s="275">
        <v>15</v>
      </c>
      <c r="I221" s="275">
        <v>30</v>
      </c>
      <c r="J221" s="72">
        <v>31</v>
      </c>
      <c r="K221" s="78">
        <f t="shared" si="26"/>
        <v>1</v>
      </c>
      <c r="L221" s="78">
        <f t="shared" si="27"/>
        <v>1.1000000000000001</v>
      </c>
      <c r="M221" s="45">
        <f t="shared" si="28"/>
        <v>39.799999999999997</v>
      </c>
      <c r="N221" s="381">
        <v>64.5</v>
      </c>
      <c r="O221" s="381">
        <v>0</v>
      </c>
      <c r="P221" s="374">
        <f>SUM(M221:M238)+N221+O221</f>
        <v>804.8</v>
      </c>
      <c r="Q221" s="381">
        <v>0</v>
      </c>
      <c r="R221" s="374"/>
      <c r="S221" s="379">
        <v>430</v>
      </c>
      <c r="T221" s="376">
        <v>430</v>
      </c>
      <c r="U221" s="379">
        <v>112</v>
      </c>
      <c r="V221" s="406">
        <v>112</v>
      </c>
      <c r="W221" s="379">
        <v>56</v>
      </c>
      <c r="X221" s="376">
        <v>56</v>
      </c>
      <c r="Y221" s="394">
        <f>ROUND((P221-T221),1)</f>
        <v>374.8</v>
      </c>
      <c r="Z221" s="434">
        <f>IF(OR(SUM(V221:V237)="",SUM(Q221:Q237)=""),0,IF(OR(SUM(U221:U237)=320,SUM(V221:V237)&gt;0),ROUND((SUM(Q221:Q237)-SUM(V221:V237)),1),0))</f>
        <v>-112</v>
      </c>
      <c r="AA221" s="434">
        <f>IF(OR(SUM(X221:X237)="",SUM(R221:R237)=""),0,IF(OR(SUM(W221:W237)=160,SUM(X221:X237)&gt;0),ROUND((SUM(R221:R237)-SUM(X221:X237)),1),0))</f>
        <v>-56</v>
      </c>
      <c r="AB221" s="393"/>
      <c r="AC221" s="429">
        <f>SUM(Y221:AA237)</f>
        <v>206.8</v>
      </c>
      <c r="AD221" s="74"/>
    </row>
    <row r="222" spans="1:30" ht="18" customHeight="1">
      <c r="A222" s="81"/>
      <c r="B222" s="75"/>
      <c r="C222" s="76"/>
      <c r="D222" s="42">
        <v>71400174102</v>
      </c>
      <c r="E222" s="43" t="s">
        <v>239</v>
      </c>
      <c r="F222" s="44" t="s">
        <v>240</v>
      </c>
      <c r="G222" s="133">
        <v>1</v>
      </c>
      <c r="H222" s="276">
        <v>30</v>
      </c>
      <c r="I222" s="276">
        <v>60</v>
      </c>
      <c r="J222" s="72">
        <v>80</v>
      </c>
      <c r="K222" s="78">
        <f t="shared" si="26"/>
        <v>1.3</v>
      </c>
      <c r="L222" s="78">
        <f t="shared" si="27"/>
        <v>1.2</v>
      </c>
      <c r="M222" s="45">
        <f t="shared" si="28"/>
        <v>93</v>
      </c>
      <c r="N222" s="382"/>
      <c r="O222" s="382"/>
      <c r="P222" s="372"/>
      <c r="Q222" s="382"/>
      <c r="R222" s="372"/>
      <c r="S222" s="372"/>
      <c r="T222" s="372"/>
      <c r="U222" s="372"/>
      <c r="V222" s="372"/>
      <c r="W222" s="372"/>
      <c r="X222" s="372"/>
      <c r="Y222" s="370"/>
      <c r="Z222" s="370"/>
      <c r="AA222" s="370"/>
      <c r="AB222" s="370"/>
      <c r="AC222" s="370"/>
      <c r="AD222" s="74"/>
    </row>
    <row r="223" spans="1:30" ht="18" customHeight="1">
      <c r="A223" s="81"/>
      <c r="B223" s="75"/>
      <c r="C223" s="76"/>
      <c r="D223" s="42">
        <v>71400174101</v>
      </c>
      <c r="E223" s="43" t="s">
        <v>239</v>
      </c>
      <c r="F223" s="44" t="s">
        <v>241</v>
      </c>
      <c r="G223" s="133">
        <v>1</v>
      </c>
      <c r="H223" s="276">
        <v>30</v>
      </c>
      <c r="I223" s="276">
        <v>60</v>
      </c>
      <c r="J223" s="72">
        <v>47</v>
      </c>
      <c r="K223" s="78">
        <f t="shared" si="26"/>
        <v>1.2</v>
      </c>
      <c r="L223" s="78">
        <f t="shared" si="27"/>
        <v>1.2</v>
      </c>
      <c r="M223" s="45">
        <f t="shared" si="28"/>
        <v>90</v>
      </c>
      <c r="N223" s="382"/>
      <c r="O223" s="382"/>
      <c r="P223" s="372"/>
      <c r="Q223" s="382"/>
      <c r="R223" s="372"/>
      <c r="S223" s="372"/>
      <c r="T223" s="372"/>
      <c r="U223" s="372"/>
      <c r="V223" s="372"/>
      <c r="W223" s="372"/>
      <c r="X223" s="372"/>
      <c r="Y223" s="370"/>
      <c r="Z223" s="370"/>
      <c r="AA223" s="370"/>
      <c r="AB223" s="370"/>
      <c r="AC223" s="370"/>
      <c r="AD223" s="74"/>
    </row>
    <row r="224" spans="1:30" ht="18" customHeight="1">
      <c r="A224" s="81"/>
      <c r="B224" s="75"/>
      <c r="C224" s="76"/>
      <c r="D224" s="42">
        <v>71400119912</v>
      </c>
      <c r="E224" s="43" t="s">
        <v>242</v>
      </c>
      <c r="F224" s="44" t="s">
        <v>243</v>
      </c>
      <c r="G224" s="133">
        <v>1</v>
      </c>
      <c r="H224" s="276">
        <v>30</v>
      </c>
      <c r="I224" s="276">
        <v>60</v>
      </c>
      <c r="J224" s="72">
        <v>49</v>
      </c>
      <c r="K224" s="78">
        <f t="shared" si="26"/>
        <v>1.2</v>
      </c>
      <c r="L224" s="78">
        <f t="shared" si="27"/>
        <v>1.2</v>
      </c>
      <c r="M224" s="45">
        <f t="shared" si="28"/>
        <v>90</v>
      </c>
      <c r="N224" s="382"/>
      <c r="O224" s="382"/>
      <c r="P224" s="372"/>
      <c r="Q224" s="382"/>
      <c r="R224" s="372"/>
      <c r="S224" s="372"/>
      <c r="T224" s="372"/>
      <c r="U224" s="372"/>
      <c r="V224" s="372"/>
      <c r="W224" s="372"/>
      <c r="X224" s="372"/>
      <c r="Y224" s="370"/>
      <c r="Z224" s="370"/>
      <c r="AA224" s="370"/>
      <c r="AB224" s="370"/>
      <c r="AC224" s="370"/>
      <c r="AD224" s="74"/>
    </row>
    <row r="225" spans="1:30" ht="18" customHeight="1">
      <c r="A225" s="81"/>
      <c r="B225" s="75"/>
      <c r="C225" s="76"/>
      <c r="D225" s="42" t="s">
        <v>244</v>
      </c>
      <c r="E225" s="43" t="s">
        <v>245</v>
      </c>
      <c r="F225" s="44" t="s">
        <v>246</v>
      </c>
      <c r="G225" s="133">
        <v>1</v>
      </c>
      <c r="H225" s="276">
        <v>45</v>
      </c>
      <c r="I225" s="276">
        <v>30</v>
      </c>
      <c r="J225" s="72">
        <v>13</v>
      </c>
      <c r="K225" s="78">
        <f t="shared" si="26"/>
        <v>1</v>
      </c>
      <c r="L225" s="78">
        <f t="shared" si="27"/>
        <v>1</v>
      </c>
      <c r="M225" s="45">
        <f t="shared" si="28"/>
        <v>67.5</v>
      </c>
      <c r="N225" s="382"/>
      <c r="O225" s="382"/>
      <c r="P225" s="372"/>
      <c r="Q225" s="382"/>
      <c r="R225" s="372"/>
      <c r="S225" s="372"/>
      <c r="T225" s="372"/>
      <c r="U225" s="372"/>
      <c r="V225" s="372"/>
      <c r="W225" s="372"/>
      <c r="X225" s="372"/>
      <c r="Y225" s="370"/>
      <c r="Z225" s="370"/>
      <c r="AA225" s="370"/>
      <c r="AB225" s="370"/>
      <c r="AC225" s="370"/>
      <c r="AD225" s="74"/>
    </row>
    <row r="226" spans="1:30" ht="18" customHeight="1">
      <c r="A226" s="81"/>
      <c r="B226" s="97"/>
      <c r="C226" s="98"/>
      <c r="D226" s="42">
        <v>21100119810</v>
      </c>
      <c r="E226" s="43" t="s">
        <v>159</v>
      </c>
      <c r="F226" s="44" t="s">
        <v>204</v>
      </c>
      <c r="G226" s="133">
        <v>1</v>
      </c>
      <c r="H226" s="276">
        <v>30</v>
      </c>
      <c r="I226" s="276">
        <v>60</v>
      </c>
      <c r="J226" s="72">
        <v>40</v>
      </c>
      <c r="K226" s="78">
        <f t="shared" si="26"/>
        <v>1.2</v>
      </c>
      <c r="L226" s="78">
        <f t="shared" si="27"/>
        <v>1.2</v>
      </c>
      <c r="M226" s="45">
        <f t="shared" si="28"/>
        <v>90</v>
      </c>
      <c r="N226" s="382"/>
      <c r="O226" s="382"/>
      <c r="P226" s="372"/>
      <c r="Q226" s="382"/>
      <c r="R226" s="372"/>
      <c r="S226" s="372"/>
      <c r="T226" s="372"/>
      <c r="U226" s="372"/>
      <c r="V226" s="372"/>
      <c r="W226" s="372"/>
      <c r="X226" s="372"/>
      <c r="Y226" s="370"/>
      <c r="Z226" s="370"/>
      <c r="AA226" s="370"/>
      <c r="AB226" s="370"/>
      <c r="AC226" s="370"/>
      <c r="AD226" s="74"/>
    </row>
    <row r="227" spans="1:30" ht="18" customHeight="1">
      <c r="A227" s="81"/>
      <c r="B227" s="97"/>
      <c r="C227" s="98"/>
      <c r="D227" s="42"/>
      <c r="E227" s="43" t="s">
        <v>216</v>
      </c>
      <c r="F227" s="154" t="s">
        <v>331</v>
      </c>
      <c r="G227" s="133"/>
      <c r="H227" s="276"/>
      <c r="I227" s="276"/>
      <c r="J227" s="72"/>
      <c r="K227" s="78">
        <f t="shared" si="26"/>
        <v>0</v>
      </c>
      <c r="L227" s="78">
        <f t="shared" si="27"/>
        <v>0</v>
      </c>
      <c r="M227" s="45">
        <f t="shared" si="28"/>
        <v>0</v>
      </c>
      <c r="N227" s="382"/>
      <c r="O227" s="382"/>
      <c r="P227" s="372"/>
      <c r="Q227" s="382"/>
      <c r="R227" s="372"/>
      <c r="S227" s="372"/>
      <c r="T227" s="372"/>
      <c r="U227" s="372"/>
      <c r="V227" s="372"/>
      <c r="W227" s="372"/>
      <c r="X227" s="372"/>
      <c r="Y227" s="370"/>
      <c r="Z227" s="370"/>
      <c r="AA227" s="370"/>
      <c r="AB227" s="370"/>
      <c r="AC227" s="370"/>
      <c r="AD227" s="74"/>
    </row>
    <row r="228" spans="1:30" ht="18" customHeight="1">
      <c r="A228" s="111"/>
      <c r="B228" s="97"/>
      <c r="C228" s="98"/>
      <c r="D228" s="42"/>
      <c r="E228" s="43" t="s">
        <v>159</v>
      </c>
      <c r="F228" s="44" t="s">
        <v>369</v>
      </c>
      <c r="G228" s="133">
        <v>2</v>
      </c>
      <c r="H228" s="276">
        <v>30</v>
      </c>
      <c r="I228" s="276">
        <v>60</v>
      </c>
      <c r="J228" s="72">
        <v>40</v>
      </c>
      <c r="K228" s="78">
        <f t="shared" si="26"/>
        <v>1.2</v>
      </c>
      <c r="L228" s="78">
        <f t="shared" si="27"/>
        <v>1.2</v>
      </c>
      <c r="M228" s="45">
        <f t="shared" si="28"/>
        <v>90</v>
      </c>
      <c r="N228" s="382"/>
      <c r="O228" s="382"/>
      <c r="P228" s="375"/>
      <c r="Q228" s="382"/>
      <c r="R228" s="375"/>
      <c r="S228" s="375"/>
      <c r="T228" s="375"/>
      <c r="U228" s="375"/>
      <c r="V228" s="375"/>
      <c r="W228" s="375"/>
      <c r="X228" s="375"/>
      <c r="Y228" s="370"/>
      <c r="Z228" s="370"/>
      <c r="AA228" s="370"/>
      <c r="AB228" s="370"/>
      <c r="AC228" s="370"/>
      <c r="AD228" s="74"/>
    </row>
    <row r="229" spans="1:30" ht="18" customHeight="1">
      <c r="A229" s="111"/>
      <c r="B229" s="97"/>
      <c r="C229" s="98"/>
      <c r="D229" s="42"/>
      <c r="E229" s="43" t="s">
        <v>159</v>
      </c>
      <c r="F229" s="44" t="s">
        <v>371</v>
      </c>
      <c r="G229" s="133">
        <v>2</v>
      </c>
      <c r="H229" s="276">
        <v>30</v>
      </c>
      <c r="I229" s="276">
        <v>60</v>
      </c>
      <c r="J229" s="72">
        <v>40</v>
      </c>
      <c r="K229" s="78">
        <f t="shared" si="26"/>
        <v>1.2</v>
      </c>
      <c r="L229" s="78">
        <f t="shared" si="27"/>
        <v>1.2</v>
      </c>
      <c r="M229" s="45">
        <f t="shared" si="28"/>
        <v>90</v>
      </c>
      <c r="N229" s="382"/>
      <c r="O229" s="382"/>
      <c r="P229" s="375"/>
      <c r="Q229" s="382"/>
      <c r="R229" s="375"/>
      <c r="S229" s="375"/>
      <c r="T229" s="375"/>
      <c r="U229" s="375"/>
      <c r="V229" s="375"/>
      <c r="W229" s="375"/>
      <c r="X229" s="375"/>
      <c r="Y229" s="370"/>
      <c r="Z229" s="370"/>
      <c r="AA229" s="370"/>
      <c r="AB229" s="370"/>
      <c r="AC229" s="370"/>
      <c r="AD229" s="74"/>
    </row>
    <row r="230" spans="1:30" ht="18" customHeight="1">
      <c r="A230" s="81"/>
      <c r="B230" s="97"/>
      <c r="C230" s="98"/>
      <c r="D230" s="42"/>
      <c r="E230" s="43" t="s">
        <v>159</v>
      </c>
      <c r="F230" s="44" t="s">
        <v>430</v>
      </c>
      <c r="G230" s="133">
        <v>2</v>
      </c>
      <c r="H230" s="276">
        <v>30</v>
      </c>
      <c r="I230" s="276">
        <v>60</v>
      </c>
      <c r="J230" s="72">
        <v>40</v>
      </c>
      <c r="K230" s="78">
        <f t="shared" si="26"/>
        <v>1.2</v>
      </c>
      <c r="L230" s="78">
        <f t="shared" si="27"/>
        <v>1.2</v>
      </c>
      <c r="M230" s="45">
        <f t="shared" si="28"/>
        <v>90</v>
      </c>
      <c r="N230" s="382"/>
      <c r="O230" s="382"/>
      <c r="P230" s="372"/>
      <c r="Q230" s="382"/>
      <c r="R230" s="372"/>
      <c r="S230" s="372"/>
      <c r="T230" s="372"/>
      <c r="U230" s="372"/>
      <c r="V230" s="372"/>
      <c r="W230" s="372"/>
      <c r="X230" s="372"/>
      <c r="Y230" s="370"/>
      <c r="Z230" s="370"/>
      <c r="AA230" s="370"/>
      <c r="AB230" s="370"/>
      <c r="AC230" s="370"/>
      <c r="AD230" s="74"/>
    </row>
    <row r="231" spans="1:30" ht="18" hidden="1" customHeight="1">
      <c r="A231" s="111"/>
      <c r="B231" s="97"/>
      <c r="C231" s="98"/>
      <c r="D231" s="42"/>
      <c r="E231" s="43"/>
      <c r="F231" s="44"/>
      <c r="G231" s="133"/>
      <c r="H231" s="276"/>
      <c r="I231" s="276"/>
      <c r="J231" s="72"/>
      <c r="K231" s="78"/>
      <c r="L231" s="78"/>
      <c r="M231" s="45"/>
      <c r="N231" s="382"/>
      <c r="O231" s="382"/>
      <c r="P231" s="375"/>
      <c r="Q231" s="382"/>
      <c r="R231" s="375"/>
      <c r="S231" s="375"/>
      <c r="T231" s="375"/>
      <c r="U231" s="375"/>
      <c r="V231" s="375"/>
      <c r="W231" s="375"/>
      <c r="X231" s="375"/>
      <c r="Y231" s="370"/>
      <c r="Z231" s="370"/>
      <c r="AA231" s="370"/>
      <c r="AB231" s="370"/>
      <c r="AC231" s="370"/>
      <c r="AD231" s="74"/>
    </row>
    <row r="232" spans="1:30" ht="18" hidden="1" customHeight="1">
      <c r="A232" s="111"/>
      <c r="B232" s="97"/>
      <c r="C232" s="98"/>
      <c r="D232" s="42"/>
      <c r="E232" s="43"/>
      <c r="F232" s="44"/>
      <c r="G232" s="133"/>
      <c r="H232" s="276"/>
      <c r="I232" s="276"/>
      <c r="J232" s="72"/>
      <c r="K232" s="78">
        <f t="shared" si="26"/>
        <v>0</v>
      </c>
      <c r="L232" s="78">
        <f t="shared" si="27"/>
        <v>0</v>
      </c>
      <c r="M232" s="45">
        <f t="shared" si="28"/>
        <v>0</v>
      </c>
      <c r="N232" s="382"/>
      <c r="O232" s="382"/>
      <c r="P232" s="375"/>
      <c r="Q232" s="382"/>
      <c r="R232" s="375"/>
      <c r="S232" s="375"/>
      <c r="T232" s="375"/>
      <c r="U232" s="375"/>
      <c r="V232" s="375"/>
      <c r="W232" s="375"/>
      <c r="X232" s="375"/>
      <c r="Y232" s="370"/>
      <c r="Z232" s="370"/>
      <c r="AA232" s="370"/>
      <c r="AB232" s="370"/>
      <c r="AC232" s="370"/>
      <c r="AD232" s="74"/>
    </row>
    <row r="233" spans="1:30" s="207" customFormat="1" ht="18" hidden="1" customHeight="1">
      <c r="A233" s="111"/>
      <c r="B233" s="97"/>
      <c r="C233" s="98"/>
      <c r="D233" s="42"/>
      <c r="E233" s="43"/>
      <c r="F233" s="44"/>
      <c r="G233" s="133"/>
      <c r="H233" s="276"/>
      <c r="I233" s="276"/>
      <c r="J233" s="72"/>
      <c r="K233" s="78"/>
      <c r="L233" s="78"/>
      <c r="M233" s="45"/>
      <c r="N233" s="382"/>
      <c r="O233" s="382"/>
      <c r="P233" s="375"/>
      <c r="Q233" s="382"/>
      <c r="R233" s="375"/>
      <c r="S233" s="375"/>
      <c r="T233" s="375"/>
      <c r="U233" s="375"/>
      <c r="V233" s="375"/>
      <c r="W233" s="375"/>
      <c r="X233" s="375"/>
      <c r="Y233" s="370"/>
      <c r="Z233" s="370"/>
      <c r="AA233" s="370"/>
      <c r="AB233" s="370"/>
      <c r="AC233" s="370"/>
      <c r="AD233" s="74"/>
    </row>
    <row r="234" spans="1:30" ht="18" hidden="1" customHeight="1">
      <c r="A234" s="111"/>
      <c r="B234" s="97"/>
      <c r="C234" s="98"/>
      <c r="D234" s="42"/>
      <c r="E234" s="43"/>
      <c r="F234" s="44"/>
      <c r="G234" s="133"/>
      <c r="H234" s="276"/>
      <c r="I234" s="276"/>
      <c r="J234" s="72"/>
      <c r="K234" s="78">
        <f t="shared" si="26"/>
        <v>0</v>
      </c>
      <c r="L234" s="78">
        <f t="shared" si="27"/>
        <v>0</v>
      </c>
      <c r="M234" s="45">
        <f t="shared" si="28"/>
        <v>0</v>
      </c>
      <c r="N234" s="382"/>
      <c r="O234" s="382"/>
      <c r="P234" s="375"/>
      <c r="Q234" s="382"/>
      <c r="R234" s="375"/>
      <c r="S234" s="375"/>
      <c r="T234" s="375"/>
      <c r="U234" s="375"/>
      <c r="V234" s="375"/>
      <c r="W234" s="375"/>
      <c r="X234" s="375"/>
      <c r="Y234" s="370"/>
      <c r="Z234" s="370"/>
      <c r="AA234" s="370"/>
      <c r="AB234" s="370"/>
      <c r="AC234" s="370"/>
      <c r="AD234" s="74"/>
    </row>
    <row r="235" spans="1:30" ht="18" hidden="1" customHeight="1">
      <c r="A235" s="81"/>
      <c r="B235" s="97"/>
      <c r="C235" s="98"/>
      <c r="D235" s="42"/>
      <c r="E235" s="43"/>
      <c r="F235" s="44"/>
      <c r="G235" s="133"/>
      <c r="H235" s="276"/>
      <c r="I235" s="276"/>
      <c r="J235" s="72"/>
      <c r="K235" s="78">
        <f t="shared" si="26"/>
        <v>0</v>
      </c>
      <c r="L235" s="78">
        <f t="shared" si="27"/>
        <v>0</v>
      </c>
      <c r="M235" s="45">
        <f t="shared" si="28"/>
        <v>0</v>
      </c>
      <c r="N235" s="382"/>
      <c r="O235" s="382"/>
      <c r="P235" s="372"/>
      <c r="Q235" s="382"/>
      <c r="R235" s="372"/>
      <c r="S235" s="372"/>
      <c r="T235" s="372"/>
      <c r="U235" s="372"/>
      <c r="V235" s="372"/>
      <c r="W235" s="372"/>
      <c r="X235" s="372"/>
      <c r="Y235" s="370"/>
      <c r="Z235" s="370"/>
      <c r="AA235" s="370"/>
      <c r="AB235" s="370"/>
      <c r="AC235" s="370"/>
      <c r="AD235" s="74"/>
    </row>
    <row r="236" spans="1:30" ht="18" hidden="1" customHeight="1">
      <c r="A236" s="81"/>
      <c r="B236" s="62"/>
      <c r="C236" s="98"/>
      <c r="D236" s="42"/>
      <c r="E236" s="43"/>
      <c r="F236" s="44"/>
      <c r="G236" s="133"/>
      <c r="H236" s="276"/>
      <c r="I236" s="276"/>
      <c r="J236" s="72"/>
      <c r="K236" s="78">
        <f t="shared" si="26"/>
        <v>0</v>
      </c>
      <c r="L236" s="78">
        <f t="shared" si="27"/>
        <v>0</v>
      </c>
      <c r="M236" s="45">
        <f t="shared" si="28"/>
        <v>0</v>
      </c>
      <c r="N236" s="382"/>
      <c r="O236" s="382"/>
      <c r="P236" s="372"/>
      <c r="Q236" s="382"/>
      <c r="R236" s="372"/>
      <c r="S236" s="372"/>
      <c r="T236" s="372"/>
      <c r="U236" s="372"/>
      <c r="V236" s="372"/>
      <c r="W236" s="372"/>
      <c r="X236" s="372"/>
      <c r="Y236" s="370"/>
      <c r="Z236" s="370"/>
      <c r="AA236" s="370"/>
      <c r="AB236" s="370"/>
      <c r="AC236" s="370"/>
      <c r="AD236" s="74"/>
    </row>
    <row r="237" spans="1:30" ht="18" hidden="1" customHeight="1">
      <c r="A237" s="81"/>
      <c r="B237" s="62"/>
      <c r="C237" s="98"/>
      <c r="D237" s="42"/>
      <c r="E237" s="43"/>
      <c r="F237" s="44"/>
      <c r="G237" s="133"/>
      <c r="H237" s="276"/>
      <c r="I237" s="276"/>
      <c r="J237" s="72"/>
      <c r="K237" s="78">
        <f t="shared" si="26"/>
        <v>0</v>
      </c>
      <c r="L237" s="78">
        <f t="shared" si="27"/>
        <v>0</v>
      </c>
      <c r="M237" s="45">
        <f t="shared" si="28"/>
        <v>0</v>
      </c>
      <c r="N237" s="382"/>
      <c r="O237" s="382"/>
      <c r="P237" s="372"/>
      <c r="Q237" s="382"/>
      <c r="R237" s="372"/>
      <c r="S237" s="372"/>
      <c r="T237" s="372"/>
      <c r="U237" s="372"/>
      <c r="V237" s="372"/>
      <c r="W237" s="372"/>
      <c r="X237" s="372"/>
      <c r="Y237" s="370"/>
      <c r="Z237" s="370"/>
      <c r="AA237" s="370"/>
      <c r="AB237" s="370"/>
      <c r="AC237" s="370"/>
      <c r="AD237" s="74"/>
    </row>
    <row r="238" spans="1:30" ht="18" hidden="1" customHeight="1">
      <c r="A238" s="81"/>
      <c r="B238" s="383"/>
      <c r="C238" s="384"/>
      <c r="D238" s="42"/>
      <c r="E238" s="43"/>
      <c r="F238" s="44"/>
      <c r="G238" s="133"/>
      <c r="H238" s="276"/>
      <c r="I238" s="276"/>
      <c r="J238" s="72"/>
      <c r="K238" s="78">
        <f t="shared" si="26"/>
        <v>0</v>
      </c>
      <c r="L238" s="78">
        <f t="shared" si="27"/>
        <v>0</v>
      </c>
      <c r="M238" s="45">
        <f t="shared" si="28"/>
        <v>0</v>
      </c>
      <c r="N238" s="382"/>
      <c r="O238" s="382"/>
      <c r="P238" s="372"/>
      <c r="Q238" s="382"/>
      <c r="R238" s="372"/>
      <c r="S238" s="372"/>
      <c r="T238" s="372"/>
      <c r="U238" s="372"/>
      <c r="V238" s="372"/>
      <c r="W238" s="372"/>
      <c r="X238" s="372"/>
      <c r="Y238" s="370"/>
      <c r="Z238" s="370"/>
      <c r="AA238" s="370"/>
      <c r="AB238" s="370"/>
      <c r="AC238" s="370"/>
      <c r="AD238" s="74"/>
    </row>
    <row r="239" spans="1:30" ht="18" hidden="1" customHeight="1">
      <c r="A239" s="81"/>
      <c r="B239" s="97"/>
      <c r="C239" s="98"/>
      <c r="D239" s="42"/>
      <c r="E239" s="43"/>
      <c r="F239" s="44"/>
      <c r="G239" s="69"/>
      <c r="H239" s="275"/>
      <c r="I239" s="275"/>
      <c r="J239" s="72"/>
      <c r="K239" s="78">
        <f t="shared" si="26"/>
        <v>0</v>
      </c>
      <c r="L239" s="78">
        <f t="shared" si="27"/>
        <v>0</v>
      </c>
      <c r="M239" s="45">
        <f t="shared" si="28"/>
        <v>0</v>
      </c>
      <c r="N239" s="382"/>
      <c r="O239" s="382"/>
      <c r="P239" s="372"/>
      <c r="Q239" s="382"/>
      <c r="R239" s="375"/>
      <c r="S239" s="375"/>
      <c r="T239" s="375"/>
      <c r="U239" s="375"/>
      <c r="V239" s="375"/>
      <c r="W239" s="375"/>
      <c r="X239" s="375"/>
      <c r="Y239" s="370"/>
      <c r="Z239" s="370"/>
      <c r="AA239" s="370"/>
      <c r="AB239" s="370"/>
      <c r="AC239" s="370"/>
      <c r="AD239" s="74"/>
    </row>
    <row r="240" spans="1:30" ht="18" customHeight="1">
      <c r="A240" s="88">
        <v>12</v>
      </c>
      <c r="B240" s="256" t="s">
        <v>96</v>
      </c>
      <c r="C240" s="257" t="s">
        <v>97</v>
      </c>
      <c r="D240" s="42">
        <v>71400119914</v>
      </c>
      <c r="E240" s="43" t="s">
        <v>159</v>
      </c>
      <c r="F240" s="44" t="s">
        <v>189</v>
      </c>
      <c r="G240" s="64">
        <v>1</v>
      </c>
      <c r="H240" s="130">
        <v>30</v>
      </c>
      <c r="I240" s="130">
        <v>60</v>
      </c>
      <c r="J240" s="72">
        <v>43</v>
      </c>
      <c r="K240" s="78">
        <f t="shared" si="26"/>
        <v>1.2</v>
      </c>
      <c r="L240" s="78">
        <f t="shared" si="27"/>
        <v>1.2</v>
      </c>
      <c r="M240" s="45">
        <f t="shared" si="28"/>
        <v>90</v>
      </c>
      <c r="N240" s="395">
        <v>64.5</v>
      </c>
      <c r="O240" s="398"/>
      <c r="P240" s="385">
        <f>SUM(M240:M257)+N240+O259</f>
        <v>729.8</v>
      </c>
      <c r="Q240" s="395"/>
      <c r="R240" s="385"/>
      <c r="S240" s="379">
        <v>430</v>
      </c>
      <c r="T240" s="395">
        <v>430</v>
      </c>
      <c r="U240" s="379" t="s">
        <v>99</v>
      </c>
      <c r="V240" s="395">
        <v>112</v>
      </c>
      <c r="W240" s="379" t="s">
        <v>98</v>
      </c>
      <c r="X240" s="395">
        <v>56</v>
      </c>
      <c r="Y240" s="394">
        <f>ROUND((P240-T240),1)</f>
        <v>299.8</v>
      </c>
      <c r="Z240" s="434">
        <f>IF(OR(SUM(V240:V257)="",SUM(Q240:Q257)=""),0,IF(OR(SUM(U240:U257)=320,SUM(V240:V257)&gt;0),ROUND((SUM(Q240:Q257)-SUM(V240:V257)),1),0))</f>
        <v>-112</v>
      </c>
      <c r="AA240" s="434">
        <f>IF(OR(SUM(X240:X257)="",SUM(R240:R257)=""),0,IF(OR(SUM(W240:W257)=160,SUM(X240:X257)&gt;0),ROUND((SUM(R240:R257)-SUM(X240:X257)),1),0))</f>
        <v>-56</v>
      </c>
      <c r="AB240" s="385"/>
      <c r="AC240" s="429">
        <f>SUM(Y240:AA259)</f>
        <v>131.80000000000001</v>
      </c>
      <c r="AD240" s="113"/>
    </row>
    <row r="241" spans="1:30" ht="18" customHeight="1">
      <c r="A241" s="81"/>
      <c r="B241" s="97"/>
      <c r="C241" s="98"/>
      <c r="D241" s="42">
        <v>71400177001</v>
      </c>
      <c r="E241" s="43" t="s">
        <v>190</v>
      </c>
      <c r="F241" s="44" t="s">
        <v>191</v>
      </c>
      <c r="G241" s="64">
        <v>1</v>
      </c>
      <c r="H241" s="130">
        <v>45</v>
      </c>
      <c r="I241" s="130">
        <v>0</v>
      </c>
      <c r="J241" s="72">
        <v>70</v>
      </c>
      <c r="K241" s="78">
        <f t="shared" si="26"/>
        <v>1.3</v>
      </c>
      <c r="L241" s="78">
        <f t="shared" si="27"/>
        <v>0</v>
      </c>
      <c r="M241" s="45">
        <f t="shared" si="28"/>
        <v>58.5</v>
      </c>
      <c r="N241" s="396"/>
      <c r="O241" s="399"/>
      <c r="P241" s="386"/>
      <c r="Q241" s="396"/>
      <c r="R241" s="386"/>
      <c r="S241" s="372"/>
      <c r="T241" s="396"/>
      <c r="U241" s="372"/>
      <c r="V241" s="396"/>
      <c r="W241" s="372"/>
      <c r="X241" s="396"/>
      <c r="Y241" s="370"/>
      <c r="Z241" s="370"/>
      <c r="AA241" s="370"/>
      <c r="AB241" s="386"/>
      <c r="AC241" s="370"/>
      <c r="AD241" s="113"/>
    </row>
    <row r="242" spans="1:30" ht="18" customHeight="1">
      <c r="A242" s="81"/>
      <c r="B242" s="62"/>
      <c r="C242" s="98"/>
      <c r="D242" s="42">
        <v>71400177001</v>
      </c>
      <c r="E242" s="43" t="s">
        <v>190</v>
      </c>
      <c r="F242" s="44" t="s">
        <v>191</v>
      </c>
      <c r="G242" s="64">
        <v>1</v>
      </c>
      <c r="H242" s="130">
        <v>0</v>
      </c>
      <c r="I242" s="130">
        <v>14</v>
      </c>
      <c r="J242" s="72">
        <v>70</v>
      </c>
      <c r="K242" s="78">
        <f t="shared" si="26"/>
        <v>0</v>
      </c>
      <c r="L242" s="78">
        <f t="shared" si="27"/>
        <v>1.2</v>
      </c>
      <c r="M242" s="45">
        <f t="shared" si="28"/>
        <v>12.6</v>
      </c>
      <c r="N242" s="396"/>
      <c r="O242" s="399"/>
      <c r="P242" s="386"/>
      <c r="Q242" s="396"/>
      <c r="R242" s="386"/>
      <c r="S242" s="372"/>
      <c r="T242" s="396"/>
      <c r="U242" s="372"/>
      <c r="V242" s="396"/>
      <c r="W242" s="372"/>
      <c r="X242" s="396"/>
      <c r="Y242" s="370"/>
      <c r="Z242" s="370"/>
      <c r="AA242" s="370"/>
      <c r="AB242" s="386"/>
      <c r="AC242" s="370"/>
      <c r="AD242" s="113"/>
    </row>
    <row r="243" spans="1:30" ht="18" customHeight="1">
      <c r="A243" s="81"/>
      <c r="B243" s="62"/>
      <c r="C243" s="98"/>
      <c r="D243" s="42">
        <v>71400177001</v>
      </c>
      <c r="E243" s="43" t="s">
        <v>190</v>
      </c>
      <c r="F243" s="44" t="s">
        <v>191</v>
      </c>
      <c r="G243" s="64">
        <v>1</v>
      </c>
      <c r="H243" s="130">
        <v>0</v>
      </c>
      <c r="I243" s="130">
        <v>16</v>
      </c>
      <c r="J243" s="72">
        <v>35</v>
      </c>
      <c r="K243" s="78">
        <f t="shared" si="26"/>
        <v>0</v>
      </c>
      <c r="L243" s="78">
        <f t="shared" si="27"/>
        <v>1.1000000000000001</v>
      </c>
      <c r="M243" s="45">
        <f t="shared" si="28"/>
        <v>13.2</v>
      </c>
      <c r="N243" s="396"/>
      <c r="O243" s="399"/>
      <c r="P243" s="386"/>
      <c r="Q243" s="396"/>
      <c r="R243" s="386"/>
      <c r="S243" s="372"/>
      <c r="T243" s="396"/>
      <c r="U243" s="372"/>
      <c r="V243" s="396"/>
      <c r="W243" s="372"/>
      <c r="X243" s="396"/>
      <c r="Y243" s="370"/>
      <c r="Z243" s="370"/>
      <c r="AA243" s="370"/>
      <c r="AB243" s="386"/>
      <c r="AC243" s="370"/>
      <c r="AD243" s="113"/>
    </row>
    <row r="244" spans="1:30" ht="18" customHeight="1">
      <c r="A244" s="81"/>
      <c r="B244" s="62"/>
      <c r="C244" s="98"/>
      <c r="D244" s="42">
        <v>71400177001</v>
      </c>
      <c r="E244" s="43" t="s">
        <v>190</v>
      </c>
      <c r="F244" s="44" t="s">
        <v>191</v>
      </c>
      <c r="G244" s="64">
        <v>1</v>
      </c>
      <c r="H244" s="130">
        <v>0</v>
      </c>
      <c r="I244" s="130">
        <v>16</v>
      </c>
      <c r="J244" s="72">
        <v>35</v>
      </c>
      <c r="K244" s="78">
        <f t="shared" si="26"/>
        <v>0</v>
      </c>
      <c r="L244" s="78">
        <f t="shared" si="27"/>
        <v>1.1000000000000001</v>
      </c>
      <c r="M244" s="45">
        <f t="shared" si="28"/>
        <v>13.2</v>
      </c>
      <c r="N244" s="396"/>
      <c r="O244" s="399"/>
      <c r="P244" s="386"/>
      <c r="Q244" s="396"/>
      <c r="R244" s="386"/>
      <c r="S244" s="372"/>
      <c r="T244" s="396"/>
      <c r="U244" s="372"/>
      <c r="V244" s="396"/>
      <c r="W244" s="372"/>
      <c r="X244" s="396"/>
      <c r="Y244" s="370"/>
      <c r="Z244" s="370"/>
      <c r="AA244" s="370"/>
      <c r="AB244" s="386"/>
      <c r="AC244" s="370"/>
      <c r="AD244" s="113"/>
    </row>
    <row r="245" spans="1:30" ht="18" customHeight="1">
      <c r="A245" s="81"/>
      <c r="B245" s="62"/>
      <c r="C245" s="98"/>
      <c r="D245" s="42">
        <v>41000092401</v>
      </c>
      <c r="E245" s="43" t="s">
        <v>190</v>
      </c>
      <c r="F245" s="44" t="s">
        <v>157</v>
      </c>
      <c r="G245" s="64">
        <v>1</v>
      </c>
      <c r="H245" s="130">
        <v>45</v>
      </c>
      <c r="I245" s="130">
        <v>30</v>
      </c>
      <c r="J245" s="72">
        <v>30</v>
      </c>
      <c r="K245" s="78">
        <f t="shared" si="26"/>
        <v>1</v>
      </c>
      <c r="L245" s="78">
        <f t="shared" si="27"/>
        <v>1.1000000000000001</v>
      </c>
      <c r="M245" s="45">
        <f t="shared" si="28"/>
        <v>69.8</v>
      </c>
      <c r="N245" s="396"/>
      <c r="O245" s="399"/>
      <c r="P245" s="386"/>
      <c r="Q245" s="396"/>
      <c r="R245" s="386"/>
      <c r="S245" s="372"/>
      <c r="T245" s="396"/>
      <c r="U245" s="372"/>
      <c r="V245" s="396"/>
      <c r="W245" s="372"/>
      <c r="X245" s="396"/>
      <c r="Y245" s="370"/>
      <c r="Z245" s="370"/>
      <c r="AA245" s="370"/>
      <c r="AB245" s="386"/>
      <c r="AC245" s="370"/>
      <c r="AD245" s="113"/>
    </row>
    <row r="246" spans="1:30" ht="18" customHeight="1">
      <c r="A246" s="81"/>
      <c r="B246" s="62"/>
      <c r="C246" s="98"/>
      <c r="D246" s="42">
        <v>21100009901</v>
      </c>
      <c r="E246" s="43" t="s">
        <v>190</v>
      </c>
      <c r="F246" s="44" t="s">
        <v>192</v>
      </c>
      <c r="G246" s="64">
        <v>1</v>
      </c>
      <c r="H246" s="130">
        <v>45</v>
      </c>
      <c r="I246" s="130">
        <v>30</v>
      </c>
      <c r="J246" s="72">
        <v>38</v>
      </c>
      <c r="K246" s="78">
        <f t="shared" si="26"/>
        <v>1.2</v>
      </c>
      <c r="L246" s="78">
        <f t="shared" si="27"/>
        <v>1.2</v>
      </c>
      <c r="M246" s="45">
        <f t="shared" si="28"/>
        <v>81</v>
      </c>
      <c r="N246" s="396"/>
      <c r="O246" s="399"/>
      <c r="P246" s="386"/>
      <c r="Q246" s="396"/>
      <c r="R246" s="386"/>
      <c r="S246" s="372"/>
      <c r="T246" s="396"/>
      <c r="U246" s="372"/>
      <c r="V246" s="396"/>
      <c r="W246" s="372"/>
      <c r="X246" s="396"/>
      <c r="Y246" s="370"/>
      <c r="Z246" s="370"/>
      <c r="AA246" s="370"/>
      <c r="AB246" s="386"/>
      <c r="AC246" s="370"/>
      <c r="AD246" s="113"/>
    </row>
    <row r="247" spans="1:30" ht="18" customHeight="1">
      <c r="A247" s="81"/>
      <c r="B247" s="62"/>
      <c r="C247" s="98"/>
      <c r="D247" s="42">
        <v>21100009902</v>
      </c>
      <c r="E247" s="43" t="s">
        <v>190</v>
      </c>
      <c r="F247" s="44" t="s">
        <v>193</v>
      </c>
      <c r="G247" s="64">
        <v>1</v>
      </c>
      <c r="H247" s="130">
        <v>45</v>
      </c>
      <c r="I247" s="130">
        <v>30</v>
      </c>
      <c r="J247" s="72">
        <v>43</v>
      </c>
      <c r="K247" s="78">
        <f t="shared" si="26"/>
        <v>1.2</v>
      </c>
      <c r="L247" s="78">
        <f t="shared" si="27"/>
        <v>1.2</v>
      </c>
      <c r="M247" s="45">
        <f t="shared" si="28"/>
        <v>81</v>
      </c>
      <c r="N247" s="396"/>
      <c r="O247" s="399"/>
      <c r="P247" s="386"/>
      <c r="Q247" s="396"/>
      <c r="R247" s="386"/>
      <c r="S247" s="372"/>
      <c r="T247" s="396"/>
      <c r="U247" s="372"/>
      <c r="V247" s="396"/>
      <c r="W247" s="372"/>
      <c r="X247" s="396"/>
      <c r="Y247" s="370"/>
      <c r="Z247" s="370"/>
      <c r="AA247" s="370"/>
      <c r="AB247" s="386"/>
      <c r="AC247" s="370"/>
      <c r="AD247" s="113"/>
    </row>
    <row r="248" spans="1:30" ht="18" customHeight="1">
      <c r="A248" s="111"/>
      <c r="B248" s="62"/>
      <c r="C248" s="98"/>
      <c r="D248" s="42"/>
      <c r="E248" s="43" t="s">
        <v>216</v>
      </c>
      <c r="F248" s="44" t="s">
        <v>233</v>
      </c>
      <c r="G248" s="64">
        <v>1</v>
      </c>
      <c r="H248" s="130"/>
      <c r="I248" s="130"/>
      <c r="J248" s="72">
        <v>62</v>
      </c>
      <c r="K248" s="78">
        <f t="shared" si="26"/>
        <v>0</v>
      </c>
      <c r="L248" s="78">
        <f t="shared" si="27"/>
        <v>0</v>
      </c>
      <c r="M248" s="45">
        <f t="shared" si="28"/>
        <v>0</v>
      </c>
      <c r="N248" s="396"/>
      <c r="O248" s="399"/>
      <c r="P248" s="386"/>
      <c r="Q248" s="396"/>
      <c r="R248" s="386"/>
      <c r="S248" s="375"/>
      <c r="T248" s="396"/>
      <c r="U248" s="375"/>
      <c r="V248" s="396"/>
      <c r="W248" s="375"/>
      <c r="X248" s="396"/>
      <c r="Y248" s="370"/>
      <c r="Z248" s="370"/>
      <c r="AA248" s="370"/>
      <c r="AB248" s="386"/>
      <c r="AC248" s="370"/>
      <c r="AD248" s="113"/>
    </row>
    <row r="249" spans="1:30" s="170" customFormat="1" ht="18" customHeight="1">
      <c r="A249" s="111"/>
      <c r="B249" s="62"/>
      <c r="C249" s="98"/>
      <c r="D249" s="42">
        <v>50600129501</v>
      </c>
      <c r="E249" s="43" t="s">
        <v>389</v>
      </c>
      <c r="F249" s="44" t="s">
        <v>260</v>
      </c>
      <c r="G249" s="64">
        <v>2</v>
      </c>
      <c r="H249" s="130">
        <v>35</v>
      </c>
      <c r="I249" s="130">
        <v>0</v>
      </c>
      <c r="J249" s="72">
        <v>60</v>
      </c>
      <c r="K249" s="78">
        <f t="shared" si="26"/>
        <v>1.2</v>
      </c>
      <c r="L249" s="78">
        <f t="shared" si="27"/>
        <v>0</v>
      </c>
      <c r="M249" s="45">
        <f t="shared" si="28"/>
        <v>42</v>
      </c>
      <c r="N249" s="396"/>
      <c r="O249" s="399"/>
      <c r="P249" s="386"/>
      <c r="Q249" s="396"/>
      <c r="R249" s="386"/>
      <c r="S249" s="375"/>
      <c r="T249" s="396"/>
      <c r="U249" s="375"/>
      <c r="V249" s="396"/>
      <c r="W249" s="375"/>
      <c r="X249" s="396"/>
      <c r="Y249" s="370"/>
      <c r="Z249" s="370"/>
      <c r="AA249" s="370"/>
      <c r="AB249" s="386"/>
      <c r="AC249" s="370"/>
      <c r="AD249" s="113"/>
    </row>
    <row r="250" spans="1:30" s="183" customFormat="1" ht="18" customHeight="1">
      <c r="A250" s="111"/>
      <c r="B250" s="62"/>
      <c r="C250" s="98"/>
      <c r="D250" s="42">
        <v>50600129501</v>
      </c>
      <c r="E250" s="43" t="s">
        <v>445</v>
      </c>
      <c r="F250" s="44" t="s">
        <v>260</v>
      </c>
      <c r="G250" s="64">
        <v>2</v>
      </c>
      <c r="H250" s="130">
        <v>0</v>
      </c>
      <c r="I250" s="130">
        <v>40</v>
      </c>
      <c r="J250" s="72">
        <v>30</v>
      </c>
      <c r="K250" s="78">
        <f t="shared" si="26"/>
        <v>0</v>
      </c>
      <c r="L250" s="78">
        <f t="shared" si="27"/>
        <v>1.1000000000000001</v>
      </c>
      <c r="M250" s="45">
        <f t="shared" si="28"/>
        <v>33</v>
      </c>
      <c r="N250" s="396"/>
      <c r="O250" s="399"/>
      <c r="P250" s="386"/>
      <c r="Q250" s="396"/>
      <c r="R250" s="386"/>
      <c r="S250" s="375"/>
      <c r="T250" s="396"/>
      <c r="U250" s="375"/>
      <c r="V250" s="396"/>
      <c r="W250" s="375"/>
      <c r="X250" s="396"/>
      <c r="Y250" s="370"/>
      <c r="Z250" s="370"/>
      <c r="AA250" s="370"/>
      <c r="AB250" s="386"/>
      <c r="AC250" s="370"/>
      <c r="AD250" s="113"/>
    </row>
    <row r="251" spans="1:30" s="170" customFormat="1" ht="18" customHeight="1">
      <c r="A251" s="111"/>
      <c r="B251" s="62"/>
      <c r="C251" s="98"/>
      <c r="D251" s="42">
        <v>50600129501</v>
      </c>
      <c r="E251" s="43" t="s">
        <v>446</v>
      </c>
      <c r="F251" s="44" t="s">
        <v>260</v>
      </c>
      <c r="G251" s="64">
        <v>2</v>
      </c>
      <c r="H251" s="130">
        <v>0</v>
      </c>
      <c r="I251" s="130">
        <v>40</v>
      </c>
      <c r="J251" s="72">
        <v>30</v>
      </c>
      <c r="K251" s="78">
        <f t="shared" si="26"/>
        <v>0</v>
      </c>
      <c r="L251" s="78">
        <f t="shared" si="27"/>
        <v>1.1000000000000001</v>
      </c>
      <c r="M251" s="45">
        <f t="shared" si="28"/>
        <v>33</v>
      </c>
      <c r="N251" s="396"/>
      <c r="O251" s="399"/>
      <c r="P251" s="386"/>
      <c r="Q251" s="396"/>
      <c r="R251" s="386"/>
      <c r="S251" s="375"/>
      <c r="T251" s="396"/>
      <c r="U251" s="375"/>
      <c r="V251" s="396"/>
      <c r="W251" s="375"/>
      <c r="X251" s="396"/>
      <c r="Y251" s="370"/>
      <c r="Z251" s="370"/>
      <c r="AA251" s="370"/>
      <c r="AB251" s="386"/>
      <c r="AC251" s="370"/>
      <c r="AD251" s="113"/>
    </row>
    <row r="252" spans="1:30" ht="18" customHeight="1">
      <c r="A252" s="111"/>
      <c r="B252" s="62"/>
      <c r="C252" s="98"/>
      <c r="D252" s="42">
        <v>21100119901</v>
      </c>
      <c r="E252" s="43" t="s">
        <v>159</v>
      </c>
      <c r="F252" s="44" t="s">
        <v>503</v>
      </c>
      <c r="G252" s="64">
        <v>2</v>
      </c>
      <c r="H252" s="130">
        <v>30</v>
      </c>
      <c r="I252" s="130">
        <v>0</v>
      </c>
      <c r="J252" s="72">
        <v>61</v>
      </c>
      <c r="K252" s="78">
        <f t="shared" si="26"/>
        <v>1.3</v>
      </c>
      <c r="L252" s="78">
        <f t="shared" si="27"/>
        <v>0</v>
      </c>
      <c r="M252" s="45">
        <f t="shared" si="28"/>
        <v>39</v>
      </c>
      <c r="N252" s="396"/>
      <c r="O252" s="399"/>
      <c r="P252" s="386"/>
      <c r="Q252" s="396"/>
      <c r="R252" s="386"/>
      <c r="S252" s="375"/>
      <c r="T252" s="396"/>
      <c r="U252" s="375"/>
      <c r="V252" s="396"/>
      <c r="W252" s="375"/>
      <c r="X252" s="396"/>
      <c r="Y252" s="370"/>
      <c r="Z252" s="370"/>
      <c r="AA252" s="370"/>
      <c r="AB252" s="386"/>
      <c r="AC252" s="370"/>
      <c r="AD252" s="113"/>
    </row>
    <row r="253" spans="1:30" ht="18" customHeight="1">
      <c r="A253" s="111"/>
      <c r="B253" s="62"/>
      <c r="C253" s="98"/>
      <c r="D253" s="42">
        <v>21100119901</v>
      </c>
      <c r="E253" s="43" t="s">
        <v>504</v>
      </c>
      <c r="F253" s="44" t="s">
        <v>503</v>
      </c>
      <c r="G253" s="64">
        <v>2</v>
      </c>
      <c r="H253" s="130">
        <v>0</v>
      </c>
      <c r="I253" s="130">
        <v>60</v>
      </c>
      <c r="J253" s="72">
        <v>30</v>
      </c>
      <c r="K253" s="78">
        <f t="shared" si="26"/>
        <v>0</v>
      </c>
      <c r="L253" s="78">
        <f t="shared" si="27"/>
        <v>1.1000000000000001</v>
      </c>
      <c r="M253" s="45">
        <f t="shared" si="28"/>
        <v>49.5</v>
      </c>
      <c r="N253" s="396"/>
      <c r="O253" s="399"/>
      <c r="P253" s="386"/>
      <c r="Q253" s="396"/>
      <c r="R253" s="386"/>
      <c r="S253" s="375"/>
      <c r="T253" s="396"/>
      <c r="U253" s="375"/>
      <c r="V253" s="396"/>
      <c r="W253" s="375"/>
      <c r="X253" s="396"/>
      <c r="Y253" s="370"/>
      <c r="Z253" s="370"/>
      <c r="AA253" s="370"/>
      <c r="AB253" s="386"/>
      <c r="AC253" s="370"/>
      <c r="AD253" s="113"/>
    </row>
    <row r="254" spans="1:30" ht="18" customHeight="1">
      <c r="A254" s="81"/>
      <c r="B254" s="62"/>
      <c r="C254" s="98"/>
      <c r="D254" s="42">
        <v>21100119901</v>
      </c>
      <c r="E254" s="43" t="s">
        <v>505</v>
      </c>
      <c r="F254" s="44" t="s">
        <v>503</v>
      </c>
      <c r="G254" s="64">
        <v>2</v>
      </c>
      <c r="H254" s="130">
        <v>0</v>
      </c>
      <c r="I254" s="130">
        <v>60</v>
      </c>
      <c r="J254" s="72">
        <v>31</v>
      </c>
      <c r="K254" s="78">
        <f t="shared" si="26"/>
        <v>0</v>
      </c>
      <c r="L254" s="78">
        <f t="shared" si="27"/>
        <v>1.1000000000000001</v>
      </c>
      <c r="M254" s="45">
        <f t="shared" si="28"/>
        <v>49.5</v>
      </c>
      <c r="N254" s="396"/>
      <c r="O254" s="399"/>
      <c r="P254" s="386"/>
      <c r="Q254" s="396"/>
      <c r="R254" s="386"/>
      <c r="S254" s="372"/>
      <c r="T254" s="396"/>
      <c r="U254" s="372"/>
      <c r="V254" s="396"/>
      <c r="W254" s="372"/>
      <c r="X254" s="396"/>
      <c r="Y254" s="370"/>
      <c r="Z254" s="370"/>
      <c r="AA254" s="370"/>
      <c r="AB254" s="386"/>
      <c r="AC254" s="370"/>
      <c r="AD254" s="113"/>
    </row>
    <row r="255" spans="1:30" s="183" customFormat="1" ht="18" customHeight="1">
      <c r="A255" s="111"/>
      <c r="B255" s="62"/>
      <c r="C255" s="98"/>
      <c r="D255" s="42">
        <v>21100119926</v>
      </c>
      <c r="E255" s="43" t="s">
        <v>159</v>
      </c>
      <c r="F255" s="44" t="s">
        <v>506</v>
      </c>
      <c r="G255" s="64">
        <v>2</v>
      </c>
      <c r="H255" s="130">
        <v>30</v>
      </c>
      <c r="I255" s="130">
        <v>0</v>
      </c>
      <c r="J255" s="72"/>
      <c r="K255" s="78">
        <f t="shared" si="26"/>
        <v>0</v>
      </c>
      <c r="L255" s="78">
        <f t="shared" si="27"/>
        <v>0</v>
      </c>
      <c r="M255" s="45">
        <f t="shared" si="28"/>
        <v>0</v>
      </c>
      <c r="N255" s="396"/>
      <c r="O255" s="399"/>
      <c r="P255" s="386"/>
      <c r="Q255" s="396"/>
      <c r="R255" s="386"/>
      <c r="S255" s="375"/>
      <c r="T255" s="396"/>
      <c r="U255" s="375"/>
      <c r="V255" s="396"/>
      <c r="W255" s="375"/>
      <c r="X255" s="396"/>
      <c r="Y255" s="370"/>
      <c r="Z255" s="370"/>
      <c r="AA255" s="370"/>
      <c r="AB255" s="386"/>
      <c r="AC255" s="370"/>
      <c r="AD255" s="113"/>
    </row>
    <row r="256" spans="1:30" ht="18" customHeight="1">
      <c r="A256" s="81"/>
      <c r="B256" s="97"/>
      <c r="C256" s="98"/>
      <c r="D256" s="42">
        <v>21100119926</v>
      </c>
      <c r="E256" s="43" t="s">
        <v>505</v>
      </c>
      <c r="F256" s="44" t="s">
        <v>506</v>
      </c>
      <c r="G256" s="64">
        <v>2</v>
      </c>
      <c r="H256" s="130">
        <v>0</v>
      </c>
      <c r="I256" s="130">
        <v>60</v>
      </c>
      <c r="J256" s="72"/>
      <c r="K256" s="78">
        <f t="shared" si="26"/>
        <v>0</v>
      </c>
      <c r="L256" s="78">
        <f t="shared" si="27"/>
        <v>0</v>
      </c>
      <c r="M256" s="45">
        <f t="shared" si="28"/>
        <v>0</v>
      </c>
      <c r="N256" s="396"/>
      <c r="O256" s="399"/>
      <c r="P256" s="386"/>
      <c r="Q256" s="396"/>
      <c r="R256" s="386"/>
      <c r="S256" s="372"/>
      <c r="T256" s="396"/>
      <c r="U256" s="372"/>
      <c r="V256" s="396"/>
      <c r="W256" s="372"/>
      <c r="X256" s="396"/>
      <c r="Y256" s="370"/>
      <c r="Z256" s="370"/>
      <c r="AA256" s="370"/>
      <c r="AB256" s="386"/>
      <c r="AC256" s="370"/>
      <c r="AD256" s="113"/>
    </row>
    <row r="257" spans="1:30" ht="18" customHeight="1">
      <c r="A257" s="111"/>
      <c r="B257" s="112"/>
      <c r="C257" s="98"/>
      <c r="D257" s="42"/>
      <c r="E257" s="43" t="s">
        <v>216</v>
      </c>
      <c r="F257" s="44" t="s">
        <v>233</v>
      </c>
      <c r="G257" s="127">
        <v>2</v>
      </c>
      <c r="H257" s="130"/>
      <c r="I257" s="130"/>
      <c r="J257" s="72">
        <v>62</v>
      </c>
      <c r="K257" s="78">
        <f t="shared" si="26"/>
        <v>0</v>
      </c>
      <c r="L257" s="78">
        <f t="shared" si="27"/>
        <v>0</v>
      </c>
      <c r="M257" s="45">
        <f t="shared" si="28"/>
        <v>0</v>
      </c>
      <c r="N257" s="396"/>
      <c r="O257" s="399"/>
      <c r="P257" s="386"/>
      <c r="Q257" s="396"/>
      <c r="R257" s="386"/>
      <c r="S257" s="372"/>
      <c r="T257" s="396"/>
      <c r="U257" s="372"/>
      <c r="V257" s="396"/>
      <c r="W257" s="372"/>
      <c r="X257" s="396"/>
      <c r="Y257" s="370"/>
      <c r="Z257" s="370"/>
      <c r="AA257" s="370"/>
      <c r="AB257" s="386"/>
      <c r="AC257" s="370"/>
      <c r="AD257" s="113"/>
    </row>
    <row r="258" spans="1:30" s="263" customFormat="1" ht="18" customHeight="1">
      <c r="A258" s="111"/>
      <c r="B258" s="112"/>
      <c r="C258" s="98"/>
      <c r="D258" s="42"/>
      <c r="E258" s="43"/>
      <c r="F258" s="44"/>
      <c r="G258" s="127"/>
      <c r="H258" s="130"/>
      <c r="I258" s="130"/>
      <c r="J258" s="72"/>
      <c r="K258" s="78"/>
      <c r="L258" s="78"/>
      <c r="M258" s="45"/>
      <c r="N258" s="396"/>
      <c r="O258" s="399"/>
      <c r="P258" s="386"/>
      <c r="Q258" s="396"/>
      <c r="R258" s="386"/>
      <c r="S258" s="375"/>
      <c r="T258" s="396"/>
      <c r="U258" s="375"/>
      <c r="V258" s="396"/>
      <c r="W258" s="375"/>
      <c r="X258" s="396"/>
      <c r="Y258" s="370"/>
      <c r="Z258" s="370"/>
      <c r="AA258" s="370"/>
      <c r="AB258" s="386"/>
      <c r="AC258" s="370"/>
      <c r="AD258" s="113"/>
    </row>
    <row r="259" spans="1:30" ht="18" customHeight="1">
      <c r="A259" s="85"/>
      <c r="B259" s="86"/>
      <c r="C259" s="87"/>
      <c r="D259" s="42"/>
      <c r="E259" s="43"/>
      <c r="F259" s="44"/>
      <c r="G259" s="128"/>
      <c r="H259" s="280"/>
      <c r="I259" s="278"/>
      <c r="J259" s="72"/>
      <c r="K259" s="78">
        <f t="shared" si="26"/>
        <v>0</v>
      </c>
      <c r="L259" s="78">
        <f t="shared" si="27"/>
        <v>0</v>
      </c>
      <c r="M259" s="45">
        <f t="shared" si="28"/>
        <v>0</v>
      </c>
      <c r="N259" s="416"/>
      <c r="O259" s="401"/>
      <c r="P259" s="402"/>
      <c r="Q259" s="416"/>
      <c r="R259" s="386"/>
      <c r="S259" s="375"/>
      <c r="T259" s="396"/>
      <c r="U259" s="375"/>
      <c r="V259" s="396"/>
      <c r="W259" s="375"/>
      <c r="X259" s="396"/>
      <c r="Y259" s="370"/>
      <c r="Z259" s="370"/>
      <c r="AA259" s="370"/>
      <c r="AB259" s="386"/>
      <c r="AC259" s="370"/>
      <c r="AD259" s="113"/>
    </row>
    <row r="260" spans="1:30" ht="18" customHeight="1">
      <c r="A260" s="88">
        <v>13</v>
      </c>
      <c r="B260" s="262" t="s">
        <v>100</v>
      </c>
      <c r="C260" s="257" t="s">
        <v>43</v>
      </c>
      <c r="D260" s="42">
        <v>41000092501</v>
      </c>
      <c r="E260" s="43" t="s">
        <v>180</v>
      </c>
      <c r="F260" s="44" t="s">
        <v>157</v>
      </c>
      <c r="G260" s="64">
        <v>1</v>
      </c>
      <c r="H260" s="280">
        <v>45</v>
      </c>
      <c r="I260" s="279">
        <v>30</v>
      </c>
      <c r="J260" s="72">
        <v>30</v>
      </c>
      <c r="K260" s="78">
        <f t="shared" si="26"/>
        <v>1</v>
      </c>
      <c r="L260" s="78">
        <f t="shared" si="27"/>
        <v>1.1000000000000001</v>
      </c>
      <c r="M260" s="45">
        <f t="shared" si="28"/>
        <v>69.8</v>
      </c>
      <c r="N260" s="395">
        <v>64.5</v>
      </c>
      <c r="O260" s="398"/>
      <c r="P260" s="385">
        <f>SUM(M260:M279)+N260+O279</f>
        <v>832.40000000000009</v>
      </c>
      <c r="Q260" s="395" t="s">
        <v>136</v>
      </c>
      <c r="R260" s="385"/>
      <c r="S260" s="379">
        <v>430</v>
      </c>
      <c r="T260" s="395">
        <v>430</v>
      </c>
      <c r="U260" s="379" t="s">
        <v>137</v>
      </c>
      <c r="V260" s="395">
        <v>112</v>
      </c>
      <c r="W260" s="379">
        <v>56</v>
      </c>
      <c r="X260" s="395">
        <v>56</v>
      </c>
      <c r="Y260" s="394">
        <f>ROUND((P260-T260),1)</f>
        <v>402.4</v>
      </c>
      <c r="Z260" s="434">
        <f>IF(OR(SUM(V260:V279)="",SUM(Q260:Q279)=""),0,IF(OR(SUM(U260:U279)=320,SUM(V260:V279)&gt;0),ROUND((SUM(Q260:Q279)-SUM(V260:V279)),1),0))</f>
        <v>-112</v>
      </c>
      <c r="AA260" s="434">
        <f>IF(OR(SUM(X260:X279)="",SUM(R260:R279)=""),0,IF(OR(SUM(W260:W279)=160,SUM(X260:X279)&gt;0),ROUND((SUM(R260:R279)-SUM(X260:X279)),1),0))</f>
        <v>-56</v>
      </c>
      <c r="AB260" s="385"/>
      <c r="AC260" s="429">
        <f>SUM(Y260:AA279)</f>
        <v>234.39999999999998</v>
      </c>
      <c r="AD260" s="74"/>
    </row>
    <row r="261" spans="1:30" ht="18" customHeight="1">
      <c r="A261" s="89"/>
      <c r="B261" s="90"/>
      <c r="C261" s="76"/>
      <c r="D261" s="42">
        <v>71400119918</v>
      </c>
      <c r="E261" s="43" t="s">
        <v>159</v>
      </c>
      <c r="F261" s="44" t="s">
        <v>213</v>
      </c>
      <c r="G261" s="64">
        <v>1</v>
      </c>
      <c r="H261" s="280">
        <v>30</v>
      </c>
      <c r="I261" s="278">
        <v>60</v>
      </c>
      <c r="J261" s="72">
        <v>44</v>
      </c>
      <c r="K261" s="78">
        <f t="shared" si="26"/>
        <v>1.2</v>
      </c>
      <c r="L261" s="78">
        <f t="shared" si="27"/>
        <v>1.2</v>
      </c>
      <c r="M261" s="45">
        <f t="shared" si="28"/>
        <v>90</v>
      </c>
      <c r="N261" s="396"/>
      <c r="O261" s="399"/>
      <c r="P261" s="386"/>
      <c r="Q261" s="396"/>
      <c r="R261" s="386"/>
      <c r="S261" s="372"/>
      <c r="T261" s="396"/>
      <c r="U261" s="372"/>
      <c r="V261" s="396"/>
      <c r="W261" s="372"/>
      <c r="X261" s="396"/>
      <c r="Y261" s="370"/>
      <c r="Z261" s="370"/>
      <c r="AA261" s="370"/>
      <c r="AB261" s="386"/>
      <c r="AC261" s="370"/>
      <c r="AD261" s="74"/>
    </row>
    <row r="262" spans="1:30" ht="18" customHeight="1">
      <c r="A262" s="89"/>
      <c r="B262" s="90"/>
      <c r="C262" s="76"/>
      <c r="D262" s="42">
        <v>21100134201</v>
      </c>
      <c r="E262" s="43" t="s">
        <v>180</v>
      </c>
      <c r="F262" s="44" t="s">
        <v>187</v>
      </c>
      <c r="G262" s="64">
        <v>1</v>
      </c>
      <c r="H262" s="280">
        <v>30</v>
      </c>
      <c r="I262" s="278">
        <v>60</v>
      </c>
      <c r="J262" s="72">
        <v>28</v>
      </c>
      <c r="K262" s="78">
        <f t="shared" si="26"/>
        <v>1</v>
      </c>
      <c r="L262" s="78">
        <f t="shared" si="27"/>
        <v>1</v>
      </c>
      <c r="M262" s="45">
        <f t="shared" si="28"/>
        <v>75</v>
      </c>
      <c r="N262" s="396"/>
      <c r="O262" s="399"/>
      <c r="P262" s="386"/>
      <c r="Q262" s="396"/>
      <c r="R262" s="386"/>
      <c r="S262" s="372"/>
      <c r="T262" s="396"/>
      <c r="U262" s="372"/>
      <c r="V262" s="396"/>
      <c r="W262" s="372"/>
      <c r="X262" s="396"/>
      <c r="Y262" s="370"/>
      <c r="Z262" s="370"/>
      <c r="AA262" s="370"/>
      <c r="AB262" s="386"/>
      <c r="AC262" s="370"/>
      <c r="AD262" s="74"/>
    </row>
    <row r="263" spans="1:30" ht="18" customHeight="1">
      <c r="A263" s="89"/>
      <c r="B263" s="90"/>
      <c r="C263" s="76"/>
      <c r="D263" s="42">
        <v>21100015201</v>
      </c>
      <c r="E263" s="43" t="s">
        <v>180</v>
      </c>
      <c r="F263" s="44" t="s">
        <v>214</v>
      </c>
      <c r="G263" s="64">
        <v>1</v>
      </c>
      <c r="H263" s="280">
        <v>45</v>
      </c>
      <c r="I263" s="278">
        <v>30</v>
      </c>
      <c r="J263" s="72">
        <v>22</v>
      </c>
      <c r="K263" s="78">
        <f t="shared" si="26"/>
        <v>1</v>
      </c>
      <c r="L263" s="78">
        <f t="shared" si="27"/>
        <v>1</v>
      </c>
      <c r="M263" s="45">
        <f t="shared" si="28"/>
        <v>67.5</v>
      </c>
      <c r="N263" s="396"/>
      <c r="O263" s="399"/>
      <c r="P263" s="386"/>
      <c r="Q263" s="396"/>
      <c r="R263" s="386"/>
      <c r="S263" s="372"/>
      <c r="T263" s="396"/>
      <c r="U263" s="372"/>
      <c r="V263" s="396"/>
      <c r="W263" s="372"/>
      <c r="X263" s="396"/>
      <c r="Y263" s="370"/>
      <c r="Z263" s="370"/>
      <c r="AA263" s="370"/>
      <c r="AB263" s="386"/>
      <c r="AC263" s="370"/>
      <c r="AD263" s="74"/>
    </row>
    <row r="264" spans="1:30" ht="18" customHeight="1">
      <c r="A264" s="89"/>
      <c r="B264" s="90"/>
      <c r="C264" s="76"/>
      <c r="D264" s="42" t="s">
        <v>215</v>
      </c>
      <c r="E264" s="43" t="s">
        <v>216</v>
      </c>
      <c r="F264" s="44" t="s">
        <v>144</v>
      </c>
      <c r="G264" s="64">
        <v>1</v>
      </c>
      <c r="H264" s="280"/>
      <c r="I264" s="278"/>
      <c r="J264" s="72"/>
      <c r="K264" s="78">
        <f t="shared" si="26"/>
        <v>0</v>
      </c>
      <c r="L264" s="78">
        <f t="shared" si="27"/>
        <v>0</v>
      </c>
      <c r="M264" s="45">
        <f t="shared" si="28"/>
        <v>0</v>
      </c>
      <c r="N264" s="396"/>
      <c r="O264" s="399"/>
      <c r="P264" s="386"/>
      <c r="Q264" s="396"/>
      <c r="R264" s="386"/>
      <c r="S264" s="372"/>
      <c r="T264" s="396"/>
      <c r="U264" s="372"/>
      <c r="V264" s="396"/>
      <c r="W264" s="372"/>
      <c r="X264" s="396"/>
      <c r="Y264" s="370"/>
      <c r="Z264" s="370"/>
      <c r="AA264" s="370"/>
      <c r="AB264" s="386"/>
      <c r="AC264" s="370"/>
      <c r="AD264" s="74"/>
    </row>
    <row r="265" spans="1:30" s="183" customFormat="1" ht="18" customHeight="1">
      <c r="A265" s="114"/>
      <c r="B265" s="90"/>
      <c r="C265" s="76"/>
      <c r="D265" s="42">
        <v>21100119904</v>
      </c>
      <c r="E265" s="43" t="s">
        <v>159</v>
      </c>
      <c r="F265" s="44" t="s">
        <v>526</v>
      </c>
      <c r="G265" s="64">
        <v>2</v>
      </c>
      <c r="H265" s="280">
        <v>30</v>
      </c>
      <c r="I265" s="278">
        <v>0</v>
      </c>
      <c r="J265" s="72">
        <v>62</v>
      </c>
      <c r="K265" s="78">
        <f t="shared" si="26"/>
        <v>1.3</v>
      </c>
      <c r="L265" s="78">
        <f t="shared" si="27"/>
        <v>0</v>
      </c>
      <c r="M265" s="45">
        <f t="shared" si="28"/>
        <v>39</v>
      </c>
      <c r="N265" s="396"/>
      <c r="O265" s="399"/>
      <c r="P265" s="386"/>
      <c r="Q265" s="396"/>
      <c r="R265" s="386"/>
      <c r="S265" s="375"/>
      <c r="T265" s="396"/>
      <c r="U265" s="375"/>
      <c r="V265" s="396"/>
      <c r="W265" s="375"/>
      <c r="X265" s="396"/>
      <c r="Y265" s="370"/>
      <c r="Z265" s="370"/>
      <c r="AA265" s="370"/>
      <c r="AB265" s="386"/>
      <c r="AC265" s="370"/>
      <c r="AD265" s="74"/>
    </row>
    <row r="266" spans="1:30" s="183" customFormat="1" ht="18" customHeight="1">
      <c r="A266" s="114"/>
      <c r="B266" s="90"/>
      <c r="C266" s="76"/>
      <c r="D266" s="42">
        <v>21100119904</v>
      </c>
      <c r="E266" s="43" t="s">
        <v>159</v>
      </c>
      <c r="F266" s="44" t="s">
        <v>527</v>
      </c>
      <c r="G266" s="64">
        <v>2</v>
      </c>
      <c r="H266" s="280">
        <v>0</v>
      </c>
      <c r="I266" s="278">
        <v>60</v>
      </c>
      <c r="J266" s="72">
        <v>31</v>
      </c>
      <c r="K266" s="78">
        <f t="shared" si="26"/>
        <v>0</v>
      </c>
      <c r="L266" s="78">
        <f t="shared" si="27"/>
        <v>1.1000000000000001</v>
      </c>
      <c r="M266" s="45">
        <f t="shared" si="28"/>
        <v>49.5</v>
      </c>
      <c r="N266" s="396"/>
      <c r="O266" s="399"/>
      <c r="P266" s="386"/>
      <c r="Q266" s="396"/>
      <c r="R266" s="386"/>
      <c r="S266" s="375"/>
      <c r="T266" s="396"/>
      <c r="U266" s="375"/>
      <c r="V266" s="396"/>
      <c r="W266" s="375"/>
      <c r="X266" s="396"/>
      <c r="Y266" s="370"/>
      <c r="Z266" s="370"/>
      <c r="AA266" s="370"/>
      <c r="AB266" s="386"/>
      <c r="AC266" s="370"/>
      <c r="AD266" s="74"/>
    </row>
    <row r="267" spans="1:30" s="183" customFormat="1" ht="18" customHeight="1">
      <c r="A267" s="114"/>
      <c r="B267" s="90"/>
      <c r="C267" s="76"/>
      <c r="D267" s="42">
        <v>21100015202</v>
      </c>
      <c r="E267" s="43" t="s">
        <v>180</v>
      </c>
      <c r="F267" s="44" t="s">
        <v>233</v>
      </c>
      <c r="G267" s="64">
        <v>2</v>
      </c>
      <c r="H267" s="280">
        <v>45</v>
      </c>
      <c r="I267" s="278">
        <v>0</v>
      </c>
      <c r="J267" s="72">
        <v>64</v>
      </c>
      <c r="K267" s="78">
        <f t="shared" si="26"/>
        <v>1.3</v>
      </c>
      <c r="L267" s="78">
        <f t="shared" si="27"/>
        <v>0</v>
      </c>
      <c r="M267" s="45">
        <f t="shared" si="28"/>
        <v>58.5</v>
      </c>
      <c r="N267" s="396"/>
      <c r="O267" s="399"/>
      <c r="P267" s="386"/>
      <c r="Q267" s="396"/>
      <c r="R267" s="386"/>
      <c r="S267" s="375"/>
      <c r="T267" s="396"/>
      <c r="U267" s="375"/>
      <c r="V267" s="396"/>
      <c r="W267" s="375"/>
      <c r="X267" s="396"/>
      <c r="Y267" s="370"/>
      <c r="Z267" s="370"/>
      <c r="AA267" s="370"/>
      <c r="AB267" s="386"/>
      <c r="AC267" s="370"/>
      <c r="AD267" s="74"/>
    </row>
    <row r="268" spans="1:30" s="183" customFormat="1" ht="18" customHeight="1">
      <c r="A268" s="114"/>
      <c r="B268" s="90"/>
      <c r="C268" s="76"/>
      <c r="D268" s="42">
        <v>21100015202</v>
      </c>
      <c r="E268" s="43" t="s">
        <v>180</v>
      </c>
      <c r="F268" s="44" t="s">
        <v>528</v>
      </c>
      <c r="G268" s="64">
        <v>2</v>
      </c>
      <c r="H268" s="280">
        <v>0</v>
      </c>
      <c r="I268" s="278">
        <v>30</v>
      </c>
      <c r="J268" s="72">
        <v>32</v>
      </c>
      <c r="K268" s="78">
        <f t="shared" si="26"/>
        <v>0</v>
      </c>
      <c r="L268" s="78">
        <f t="shared" si="27"/>
        <v>1.1000000000000001</v>
      </c>
      <c r="M268" s="45">
        <f t="shared" si="28"/>
        <v>24.8</v>
      </c>
      <c r="N268" s="396"/>
      <c r="O268" s="399"/>
      <c r="P268" s="386"/>
      <c r="Q268" s="396"/>
      <c r="R268" s="386"/>
      <c r="S268" s="375"/>
      <c r="T268" s="396"/>
      <c r="U268" s="375"/>
      <c r="V268" s="396"/>
      <c r="W268" s="375"/>
      <c r="X268" s="396"/>
      <c r="Y268" s="370"/>
      <c r="Z268" s="370"/>
      <c r="AA268" s="370"/>
      <c r="AB268" s="386"/>
      <c r="AC268" s="370"/>
      <c r="AD268" s="74"/>
    </row>
    <row r="269" spans="1:30" s="183" customFormat="1" ht="18" customHeight="1">
      <c r="A269" s="114"/>
      <c r="B269" s="90"/>
      <c r="C269" s="76"/>
      <c r="D269" s="42">
        <v>21100015202</v>
      </c>
      <c r="E269" s="43" t="s">
        <v>180</v>
      </c>
      <c r="F269" s="44" t="s">
        <v>529</v>
      </c>
      <c r="G269" s="64">
        <v>2</v>
      </c>
      <c r="H269" s="280">
        <v>0</v>
      </c>
      <c r="I269" s="278">
        <v>30</v>
      </c>
      <c r="J269" s="72">
        <v>32</v>
      </c>
      <c r="K269" s="78">
        <f t="shared" si="26"/>
        <v>0</v>
      </c>
      <c r="L269" s="78">
        <f t="shared" si="27"/>
        <v>1.1000000000000001</v>
      </c>
      <c r="M269" s="45">
        <f t="shared" si="28"/>
        <v>24.8</v>
      </c>
      <c r="N269" s="396"/>
      <c r="O269" s="399"/>
      <c r="P269" s="386"/>
      <c r="Q269" s="396"/>
      <c r="R269" s="386"/>
      <c r="S269" s="375"/>
      <c r="T269" s="396"/>
      <c r="U269" s="375"/>
      <c r="V269" s="396"/>
      <c r="W269" s="375"/>
      <c r="X269" s="396"/>
      <c r="Y269" s="370"/>
      <c r="Z269" s="370"/>
      <c r="AA269" s="370"/>
      <c r="AB269" s="386"/>
      <c r="AC269" s="370"/>
      <c r="AD269" s="74"/>
    </row>
    <row r="270" spans="1:30" s="183" customFormat="1" ht="18" customHeight="1">
      <c r="A270" s="114"/>
      <c r="B270" s="90"/>
      <c r="C270" s="76"/>
      <c r="D270" s="42">
        <v>21100134201</v>
      </c>
      <c r="E270" s="43" t="s">
        <v>180</v>
      </c>
      <c r="F270" s="44" t="s">
        <v>144</v>
      </c>
      <c r="G270" s="64">
        <v>2</v>
      </c>
      <c r="H270" s="280">
        <v>30</v>
      </c>
      <c r="I270" s="280">
        <v>60</v>
      </c>
      <c r="J270" s="72">
        <v>57</v>
      </c>
      <c r="K270" s="78">
        <f t="shared" si="26"/>
        <v>1.2</v>
      </c>
      <c r="L270" s="78">
        <f t="shared" si="27"/>
        <v>1.2</v>
      </c>
      <c r="M270" s="45">
        <f t="shared" si="28"/>
        <v>90</v>
      </c>
      <c r="N270" s="396"/>
      <c r="O270" s="399"/>
      <c r="P270" s="386"/>
      <c r="Q270" s="396"/>
      <c r="R270" s="386"/>
      <c r="S270" s="375"/>
      <c r="T270" s="396"/>
      <c r="U270" s="375"/>
      <c r="V270" s="396"/>
      <c r="W270" s="375"/>
      <c r="X270" s="396"/>
      <c r="Y270" s="370"/>
      <c r="Z270" s="370"/>
      <c r="AA270" s="370"/>
      <c r="AB270" s="386"/>
      <c r="AC270" s="370"/>
      <c r="AD270" s="74"/>
    </row>
    <row r="271" spans="1:30" s="183" customFormat="1" ht="18" customHeight="1">
      <c r="A271" s="114"/>
      <c r="B271" s="90"/>
      <c r="C271" s="76"/>
      <c r="D271" s="42">
        <v>21100134202</v>
      </c>
      <c r="E271" s="43" t="s">
        <v>180</v>
      </c>
      <c r="F271" s="44" t="s">
        <v>230</v>
      </c>
      <c r="G271" s="64">
        <v>2</v>
      </c>
      <c r="H271" s="280">
        <v>30</v>
      </c>
      <c r="I271" s="278">
        <v>60</v>
      </c>
      <c r="J271" s="72">
        <v>55</v>
      </c>
      <c r="K271" s="78">
        <f t="shared" si="26"/>
        <v>1.2</v>
      </c>
      <c r="L271" s="78">
        <f t="shared" si="27"/>
        <v>1.2</v>
      </c>
      <c r="M271" s="45">
        <f t="shared" si="28"/>
        <v>90</v>
      </c>
      <c r="N271" s="396"/>
      <c r="O271" s="399"/>
      <c r="P271" s="386"/>
      <c r="Q271" s="396"/>
      <c r="R271" s="386"/>
      <c r="S271" s="375"/>
      <c r="T271" s="396"/>
      <c r="U271" s="375"/>
      <c r="V271" s="396"/>
      <c r="W271" s="375"/>
      <c r="X271" s="396"/>
      <c r="Y271" s="370"/>
      <c r="Z271" s="370"/>
      <c r="AA271" s="370"/>
      <c r="AB271" s="386"/>
      <c r="AC271" s="370"/>
      <c r="AD271" s="74"/>
    </row>
    <row r="272" spans="1:30" s="183" customFormat="1" ht="18" customHeight="1">
      <c r="A272" s="114"/>
      <c r="B272" s="90"/>
      <c r="C272" s="76"/>
      <c r="D272" s="42">
        <v>21100181801</v>
      </c>
      <c r="E272" s="43" t="s">
        <v>180</v>
      </c>
      <c r="F272" s="44" t="s">
        <v>165</v>
      </c>
      <c r="G272" s="64">
        <v>2</v>
      </c>
      <c r="H272" s="280">
        <v>30</v>
      </c>
      <c r="I272" s="278">
        <v>60</v>
      </c>
      <c r="J272" s="72">
        <v>16</v>
      </c>
      <c r="K272" s="78">
        <f t="shared" si="26"/>
        <v>1</v>
      </c>
      <c r="L272" s="78">
        <f t="shared" si="27"/>
        <v>1</v>
      </c>
      <c r="M272" s="45">
        <f t="shared" si="28"/>
        <v>75</v>
      </c>
      <c r="N272" s="396"/>
      <c r="O272" s="399"/>
      <c r="P272" s="386"/>
      <c r="Q272" s="396"/>
      <c r="R272" s="386"/>
      <c r="S272" s="375"/>
      <c r="T272" s="396"/>
      <c r="U272" s="375"/>
      <c r="V272" s="396"/>
      <c r="W272" s="375"/>
      <c r="X272" s="396"/>
      <c r="Y272" s="370"/>
      <c r="Z272" s="370"/>
      <c r="AA272" s="370"/>
      <c r="AB272" s="386"/>
      <c r="AC272" s="370"/>
      <c r="AD272" s="74"/>
    </row>
    <row r="273" spans="1:30" s="183" customFormat="1" ht="18" customHeight="1">
      <c r="A273" s="114"/>
      <c r="B273" s="90"/>
      <c r="C273" s="76"/>
      <c r="D273" s="42">
        <v>21100151601</v>
      </c>
      <c r="E273" s="43" t="s">
        <v>530</v>
      </c>
      <c r="F273" s="44" t="s">
        <v>187</v>
      </c>
      <c r="G273" s="64">
        <v>2</v>
      </c>
      <c r="H273" s="280"/>
      <c r="I273" s="278"/>
      <c r="J273" s="72">
        <v>28</v>
      </c>
      <c r="K273" s="78">
        <f t="shared" si="26"/>
        <v>0</v>
      </c>
      <c r="L273" s="78">
        <f t="shared" si="27"/>
        <v>0</v>
      </c>
      <c r="M273" s="45">
        <f t="shared" si="28"/>
        <v>14</v>
      </c>
      <c r="N273" s="396"/>
      <c r="O273" s="399"/>
      <c r="P273" s="386"/>
      <c r="Q273" s="396"/>
      <c r="R273" s="386"/>
      <c r="S273" s="375"/>
      <c r="T273" s="396"/>
      <c r="U273" s="375"/>
      <c r="V273" s="396"/>
      <c r="W273" s="375"/>
      <c r="X273" s="396"/>
      <c r="Y273" s="370"/>
      <c r="Z273" s="370"/>
      <c r="AA273" s="370"/>
      <c r="AB273" s="386"/>
      <c r="AC273" s="370"/>
      <c r="AD273" s="74"/>
    </row>
    <row r="274" spans="1:30" s="183" customFormat="1" ht="18" hidden="1" customHeight="1">
      <c r="A274" s="114"/>
      <c r="B274" s="90"/>
      <c r="C274" s="76"/>
      <c r="D274" s="42"/>
      <c r="E274" s="43"/>
      <c r="F274" s="44"/>
      <c r="G274" s="64"/>
      <c r="H274" s="280"/>
      <c r="I274" s="278"/>
      <c r="J274" s="72"/>
      <c r="K274" s="78">
        <f t="shared" ref="K274:K340" si="29">IF(OR(LEFT(E274,2)="ĐA",LEFT(E274,2)="DA",LEFT(E274,5)="Đồ án",LEFT(E274,5)="Đồán ",LEFT(E274,9)="Sinh hoạt",LEFT(E274,9)="sinh hoạt",LEFT(E274,6)="Cố vấn",LEFT(E274,6)="cố vấn",LEFT(E274,4)="cvht",LEFT(E274,4)="CVHT",LEFT(E274,4)="shcn",LEFT(E274,4)="SHCN"),0,(IF(AND(H274&gt;0,J274&gt;0),IF(J274&gt;60,1.3,IF(J274&gt;35,1.2,1)),0)))</f>
        <v>0</v>
      </c>
      <c r="L274" s="78">
        <f t="shared" ref="L274:L340" si="30">IF(OR(LEFT(E274,2)="ĐA",LEFT(E274,2)="DA",LEFT(E274,5)="Đồ án",LEFT(E274,5)="Đồán "),0,IF(AND(J274&gt;0,I274&gt;0),IF(AND(OR(LEFT(E274,4)="GDQP",LEFT(E274,4)="gdqp",LEFT(E274,19)="Giáo dục quốc phòng"),J274&gt;50),1.3,IF(J274&gt;35,1.2,IF(J274&gt;29,1.1,1))),0))</f>
        <v>0</v>
      </c>
      <c r="M274" s="45">
        <f t="shared" ref="M274:M340" si="31">ROUND(IF(OR(LEFT(E274,2)="ĐA",LEFT(E274,2)="DA",LEFT(E274,5)="Đồ án",LEFT(E274,5)="Đồán "),J274*0.5,(IF(H274&gt;0,H274*K274,"0")+IF(I274&gt;0,(I274*0.75)*L274,"0"))),1)</f>
        <v>0</v>
      </c>
      <c r="N274" s="396"/>
      <c r="O274" s="399"/>
      <c r="P274" s="386"/>
      <c r="Q274" s="396"/>
      <c r="R274" s="386"/>
      <c r="S274" s="375"/>
      <c r="T274" s="396"/>
      <c r="U274" s="375"/>
      <c r="V274" s="396"/>
      <c r="W274" s="375"/>
      <c r="X274" s="396"/>
      <c r="Y274" s="370"/>
      <c r="Z274" s="370"/>
      <c r="AA274" s="370"/>
      <c r="AB274" s="386"/>
      <c r="AC274" s="370"/>
      <c r="AD274" s="74"/>
    </row>
    <row r="275" spans="1:30" ht="18" hidden="1" customHeight="1">
      <c r="A275" s="89"/>
      <c r="B275" s="90"/>
      <c r="C275" s="76"/>
      <c r="D275" s="42"/>
      <c r="E275" s="43"/>
      <c r="F275" s="44"/>
      <c r="G275" s="64"/>
      <c r="H275" s="280"/>
      <c r="I275" s="278"/>
      <c r="J275" s="72"/>
      <c r="K275" s="78">
        <f t="shared" si="29"/>
        <v>0</v>
      </c>
      <c r="L275" s="78">
        <f t="shared" si="30"/>
        <v>0</v>
      </c>
      <c r="M275" s="45">
        <f t="shared" si="31"/>
        <v>0</v>
      </c>
      <c r="N275" s="396"/>
      <c r="O275" s="399"/>
      <c r="P275" s="386"/>
      <c r="Q275" s="396"/>
      <c r="R275" s="386"/>
      <c r="S275" s="372"/>
      <c r="T275" s="396"/>
      <c r="U275" s="372"/>
      <c r="V275" s="396"/>
      <c r="W275" s="372"/>
      <c r="X275" s="396"/>
      <c r="Y275" s="370"/>
      <c r="Z275" s="370"/>
      <c r="AA275" s="370"/>
      <c r="AB275" s="386"/>
      <c r="AC275" s="370"/>
      <c r="AD275" s="74"/>
    </row>
    <row r="276" spans="1:30" ht="18" hidden="1" customHeight="1">
      <c r="A276" s="89"/>
      <c r="B276" s="90"/>
      <c r="C276" s="76"/>
      <c r="D276" s="42"/>
      <c r="E276" s="43"/>
      <c r="F276" s="44"/>
      <c r="G276" s="64"/>
      <c r="H276" s="280"/>
      <c r="I276" s="278"/>
      <c r="J276" s="72"/>
      <c r="K276" s="78">
        <f t="shared" si="29"/>
        <v>0</v>
      </c>
      <c r="L276" s="78">
        <f t="shared" si="30"/>
        <v>0</v>
      </c>
      <c r="M276" s="45">
        <f t="shared" si="31"/>
        <v>0</v>
      </c>
      <c r="N276" s="396"/>
      <c r="O276" s="399"/>
      <c r="P276" s="386"/>
      <c r="Q276" s="396"/>
      <c r="R276" s="386"/>
      <c r="S276" s="372"/>
      <c r="T276" s="396"/>
      <c r="U276" s="372"/>
      <c r="V276" s="396"/>
      <c r="W276" s="372"/>
      <c r="X276" s="396"/>
      <c r="Y276" s="370"/>
      <c r="Z276" s="370"/>
      <c r="AA276" s="370"/>
      <c r="AB276" s="386"/>
      <c r="AC276" s="370"/>
      <c r="AD276" s="74"/>
    </row>
    <row r="277" spans="1:30" ht="18" hidden="1" customHeight="1">
      <c r="A277" s="89"/>
      <c r="B277" s="90"/>
      <c r="C277" s="76"/>
      <c r="D277" s="42"/>
      <c r="E277" s="43"/>
      <c r="F277" s="44"/>
      <c r="G277" s="64"/>
      <c r="H277" s="280"/>
      <c r="I277" s="278"/>
      <c r="J277" s="72"/>
      <c r="K277" s="78">
        <f t="shared" si="29"/>
        <v>0</v>
      </c>
      <c r="L277" s="78">
        <f t="shared" si="30"/>
        <v>0</v>
      </c>
      <c r="M277" s="45">
        <f t="shared" si="31"/>
        <v>0</v>
      </c>
      <c r="N277" s="396"/>
      <c r="O277" s="399"/>
      <c r="P277" s="386"/>
      <c r="Q277" s="396"/>
      <c r="R277" s="386"/>
      <c r="S277" s="372"/>
      <c r="T277" s="396"/>
      <c r="U277" s="372"/>
      <c r="V277" s="396"/>
      <c r="W277" s="372"/>
      <c r="X277" s="396"/>
      <c r="Y277" s="370"/>
      <c r="Z277" s="370"/>
      <c r="AA277" s="370"/>
      <c r="AB277" s="386"/>
      <c r="AC277" s="370"/>
      <c r="AD277" s="74"/>
    </row>
    <row r="278" spans="1:30" ht="18" hidden="1" customHeight="1">
      <c r="A278" s="114"/>
      <c r="B278" s="90"/>
      <c r="C278" s="76"/>
      <c r="D278" s="42"/>
      <c r="E278" s="43"/>
      <c r="F278" s="44"/>
      <c r="G278" s="64"/>
      <c r="H278" s="280"/>
      <c r="I278" s="278"/>
      <c r="J278" s="72"/>
      <c r="K278" s="78">
        <f t="shared" si="29"/>
        <v>0</v>
      </c>
      <c r="L278" s="78">
        <f t="shared" si="30"/>
        <v>0</v>
      </c>
      <c r="M278" s="45">
        <f t="shared" si="31"/>
        <v>0</v>
      </c>
      <c r="N278" s="396"/>
      <c r="O278" s="399"/>
      <c r="P278" s="386"/>
      <c r="Q278" s="396"/>
      <c r="R278" s="386"/>
      <c r="S278" s="375"/>
      <c r="T278" s="396"/>
      <c r="U278" s="375"/>
      <c r="V278" s="396"/>
      <c r="W278" s="375"/>
      <c r="X278" s="396"/>
      <c r="Y278" s="370"/>
      <c r="Z278" s="370"/>
      <c r="AA278" s="370"/>
      <c r="AB278" s="386"/>
      <c r="AC278" s="370"/>
      <c r="AD278" s="74"/>
    </row>
    <row r="279" spans="1:30" ht="18" hidden="1" customHeight="1">
      <c r="A279" s="114"/>
      <c r="B279" s="90"/>
      <c r="C279" s="76"/>
      <c r="D279" s="42"/>
      <c r="E279" s="43"/>
      <c r="F279" s="44"/>
      <c r="G279" s="64"/>
      <c r="H279" s="280"/>
      <c r="I279" s="134"/>
      <c r="J279" s="72"/>
      <c r="K279" s="78">
        <f t="shared" si="29"/>
        <v>0</v>
      </c>
      <c r="L279" s="78">
        <f t="shared" si="30"/>
        <v>0</v>
      </c>
      <c r="M279" s="45">
        <f t="shared" si="31"/>
        <v>0</v>
      </c>
      <c r="N279" s="396"/>
      <c r="O279" s="399"/>
      <c r="P279" s="386"/>
      <c r="Q279" s="396"/>
      <c r="R279" s="386"/>
      <c r="S279" s="375"/>
      <c r="T279" s="396"/>
      <c r="U279" s="375"/>
      <c r="V279" s="396"/>
      <c r="W279" s="375"/>
      <c r="X279" s="396"/>
      <c r="Y279" s="370"/>
      <c r="Z279" s="370"/>
      <c r="AA279" s="370"/>
      <c r="AB279" s="386"/>
      <c r="AC279" s="370"/>
      <c r="AD279" s="74"/>
    </row>
    <row r="280" spans="1:30" ht="18" customHeight="1">
      <c r="A280" s="88">
        <v>14</v>
      </c>
      <c r="B280" s="262" t="s">
        <v>101</v>
      </c>
      <c r="C280" s="257" t="s">
        <v>44</v>
      </c>
      <c r="D280" s="42">
        <v>20200002201</v>
      </c>
      <c r="E280" s="43" t="s">
        <v>312</v>
      </c>
      <c r="F280" s="44" t="s">
        <v>313</v>
      </c>
      <c r="G280" s="64">
        <v>1</v>
      </c>
      <c r="H280" s="292">
        <v>30</v>
      </c>
      <c r="I280" s="135"/>
      <c r="J280" s="72">
        <v>64</v>
      </c>
      <c r="K280" s="78">
        <f t="shared" si="29"/>
        <v>1.3</v>
      </c>
      <c r="L280" s="78">
        <f t="shared" si="30"/>
        <v>0</v>
      </c>
      <c r="M280" s="45">
        <f t="shared" si="31"/>
        <v>39</v>
      </c>
      <c r="N280" s="395">
        <v>64.5</v>
      </c>
      <c r="O280" s="398">
        <v>0</v>
      </c>
      <c r="P280" s="385">
        <f>SUM(M280:M297)+N260+O260</f>
        <v>872.40000000000009</v>
      </c>
      <c r="Q280" s="395" t="s">
        <v>136</v>
      </c>
      <c r="R280" s="385"/>
      <c r="S280" s="379">
        <v>430</v>
      </c>
      <c r="T280" s="395">
        <v>430</v>
      </c>
      <c r="U280" s="379" t="s">
        <v>137</v>
      </c>
      <c r="V280" s="395">
        <v>112</v>
      </c>
      <c r="W280" s="379">
        <v>56</v>
      </c>
      <c r="X280" s="395">
        <v>56</v>
      </c>
      <c r="Y280" s="394">
        <f>ROUND((P280-T280),1)</f>
        <v>442.4</v>
      </c>
      <c r="Z280" s="434">
        <f>IF(OR(SUM(V280:V299)="",SUM(Q280:Q299)=""),0,IF(OR(SUM(U280:U299)=320,SUM(V280:V299)&gt;0),ROUND((SUM(Q280:Q299)-SUM(V280:V299)),1),0))</f>
        <v>-112</v>
      </c>
      <c r="AA280" s="434">
        <f>IF(OR(SUM(X280:X299)="",SUM(R280:R299)=""),0,IF(OR(SUM(W280:W299)=160,SUM(X280:X299)&gt;0),ROUND((SUM(R280:R299)-SUM(X280:X299)),1),0))</f>
        <v>-56</v>
      </c>
      <c r="AB280" s="385"/>
      <c r="AC280" s="429">
        <f>SUM(Y280:AA299)</f>
        <v>274.39999999999998</v>
      </c>
      <c r="AD280" s="92"/>
    </row>
    <row r="281" spans="1:30" s="183" customFormat="1" ht="18" customHeight="1">
      <c r="A281" s="201"/>
      <c r="B281" s="202"/>
      <c r="C281" s="87"/>
      <c r="D281" s="42">
        <v>20200002201</v>
      </c>
      <c r="E281" s="43" t="s">
        <v>454</v>
      </c>
      <c r="F281" s="44" t="s">
        <v>313</v>
      </c>
      <c r="G281" s="64">
        <v>1</v>
      </c>
      <c r="H281" s="292"/>
      <c r="I281" s="135">
        <v>30</v>
      </c>
      <c r="J281" s="72">
        <v>32</v>
      </c>
      <c r="K281" s="78">
        <f t="shared" si="29"/>
        <v>0</v>
      </c>
      <c r="L281" s="78">
        <f t="shared" si="30"/>
        <v>1.1000000000000001</v>
      </c>
      <c r="M281" s="45">
        <f t="shared" si="31"/>
        <v>24.8</v>
      </c>
      <c r="N281" s="396"/>
      <c r="O281" s="399"/>
      <c r="P281" s="386"/>
      <c r="Q281" s="396"/>
      <c r="R281" s="386"/>
      <c r="S281" s="380"/>
      <c r="T281" s="396"/>
      <c r="U281" s="380"/>
      <c r="V281" s="396"/>
      <c r="W281" s="380"/>
      <c r="X281" s="396"/>
      <c r="Y281" s="445"/>
      <c r="Z281" s="444"/>
      <c r="AA281" s="444"/>
      <c r="AB281" s="386"/>
      <c r="AC281" s="430"/>
      <c r="AD281" s="92"/>
    </row>
    <row r="282" spans="1:30" s="183" customFormat="1" ht="18" customHeight="1">
      <c r="A282" s="201"/>
      <c r="B282" s="202"/>
      <c r="C282" s="87"/>
      <c r="D282" s="42">
        <v>20200002201</v>
      </c>
      <c r="E282" s="43" t="s">
        <v>455</v>
      </c>
      <c r="F282" s="44" t="s">
        <v>313</v>
      </c>
      <c r="G282" s="64">
        <v>1</v>
      </c>
      <c r="H282" s="292"/>
      <c r="I282" s="135">
        <v>30</v>
      </c>
      <c r="J282" s="72">
        <v>32</v>
      </c>
      <c r="K282" s="78">
        <f t="shared" si="29"/>
        <v>0</v>
      </c>
      <c r="L282" s="78">
        <f t="shared" si="30"/>
        <v>1.1000000000000001</v>
      </c>
      <c r="M282" s="45">
        <f t="shared" si="31"/>
        <v>24.8</v>
      </c>
      <c r="N282" s="396"/>
      <c r="O282" s="399"/>
      <c r="P282" s="386"/>
      <c r="Q282" s="396"/>
      <c r="R282" s="386"/>
      <c r="S282" s="380"/>
      <c r="T282" s="396"/>
      <c r="U282" s="380"/>
      <c r="V282" s="396"/>
      <c r="W282" s="380"/>
      <c r="X282" s="396"/>
      <c r="Y282" s="445"/>
      <c r="Z282" s="444"/>
      <c r="AA282" s="444"/>
      <c r="AB282" s="386"/>
      <c r="AC282" s="430"/>
      <c r="AD282" s="92"/>
    </row>
    <row r="283" spans="1:30" ht="18" customHeight="1">
      <c r="A283" s="81"/>
      <c r="B283" s="97"/>
      <c r="C283" s="98"/>
      <c r="D283" s="42">
        <v>21100009601</v>
      </c>
      <c r="E283" s="43" t="s">
        <v>205</v>
      </c>
      <c r="F283" s="44" t="s">
        <v>314</v>
      </c>
      <c r="G283" s="64">
        <v>1</v>
      </c>
      <c r="H283" s="292">
        <v>30</v>
      </c>
      <c r="I283" s="135">
        <v>30</v>
      </c>
      <c r="J283" s="72">
        <v>40</v>
      </c>
      <c r="K283" s="78">
        <f t="shared" si="29"/>
        <v>1.2</v>
      </c>
      <c r="L283" s="78">
        <f t="shared" si="30"/>
        <v>1.2</v>
      </c>
      <c r="M283" s="45">
        <f t="shared" si="31"/>
        <v>63</v>
      </c>
      <c r="N283" s="396"/>
      <c r="O283" s="399"/>
      <c r="P283" s="386"/>
      <c r="Q283" s="396"/>
      <c r="R283" s="386"/>
      <c r="S283" s="372"/>
      <c r="T283" s="396"/>
      <c r="U283" s="372"/>
      <c r="V283" s="396"/>
      <c r="W283" s="372"/>
      <c r="X283" s="396"/>
      <c r="Y283" s="370"/>
      <c r="Z283" s="370"/>
      <c r="AA283" s="370"/>
      <c r="AB283" s="386"/>
      <c r="AC283" s="370"/>
      <c r="AD283" s="92"/>
    </row>
    <row r="284" spans="1:30" ht="18" customHeight="1">
      <c r="A284" s="81"/>
      <c r="B284" s="383"/>
      <c r="C284" s="384"/>
      <c r="D284" s="42">
        <v>21100009602</v>
      </c>
      <c r="E284" s="43" t="s">
        <v>205</v>
      </c>
      <c r="F284" s="44" t="s">
        <v>315</v>
      </c>
      <c r="G284" s="64">
        <v>1</v>
      </c>
      <c r="H284" s="292">
        <v>30</v>
      </c>
      <c r="I284" s="135">
        <v>30</v>
      </c>
      <c r="J284" s="72">
        <v>43</v>
      </c>
      <c r="K284" s="78">
        <f t="shared" si="29"/>
        <v>1.2</v>
      </c>
      <c r="L284" s="78">
        <f t="shared" si="30"/>
        <v>1.2</v>
      </c>
      <c r="M284" s="45">
        <f t="shared" si="31"/>
        <v>63</v>
      </c>
      <c r="N284" s="396"/>
      <c r="O284" s="399"/>
      <c r="P284" s="386"/>
      <c r="Q284" s="396"/>
      <c r="R284" s="386"/>
      <c r="S284" s="372"/>
      <c r="T284" s="396"/>
      <c r="U284" s="372"/>
      <c r="V284" s="396"/>
      <c r="W284" s="372"/>
      <c r="X284" s="396"/>
      <c r="Y284" s="370"/>
      <c r="Z284" s="370"/>
      <c r="AA284" s="370"/>
      <c r="AB284" s="386"/>
      <c r="AC284" s="370"/>
      <c r="AD284" s="92"/>
    </row>
    <row r="285" spans="1:30" ht="18" customHeight="1">
      <c r="A285" s="81"/>
      <c r="B285" s="383"/>
      <c r="C285" s="384"/>
      <c r="D285" s="42">
        <v>21100009906</v>
      </c>
      <c r="E285" s="43" t="s">
        <v>316</v>
      </c>
      <c r="F285" s="44" t="s">
        <v>203</v>
      </c>
      <c r="G285" s="64">
        <v>1</v>
      </c>
      <c r="H285" s="292">
        <v>45</v>
      </c>
      <c r="I285" s="135">
        <v>30</v>
      </c>
      <c r="J285" s="72">
        <v>24</v>
      </c>
      <c r="K285" s="78">
        <f t="shared" si="29"/>
        <v>1</v>
      </c>
      <c r="L285" s="78">
        <f t="shared" si="30"/>
        <v>1</v>
      </c>
      <c r="M285" s="45">
        <f t="shared" si="31"/>
        <v>67.5</v>
      </c>
      <c r="N285" s="396"/>
      <c r="O285" s="399"/>
      <c r="P285" s="386"/>
      <c r="Q285" s="396"/>
      <c r="R285" s="386"/>
      <c r="S285" s="372"/>
      <c r="T285" s="396"/>
      <c r="U285" s="372"/>
      <c r="V285" s="396"/>
      <c r="W285" s="372"/>
      <c r="X285" s="396"/>
      <c r="Y285" s="370"/>
      <c r="Z285" s="370"/>
      <c r="AA285" s="370"/>
      <c r="AB285" s="386"/>
      <c r="AC285" s="370"/>
      <c r="AD285" s="92"/>
    </row>
    <row r="286" spans="1:30" ht="18" customHeight="1">
      <c r="A286" s="81"/>
      <c r="B286" s="97"/>
      <c r="C286" s="98"/>
      <c r="D286" s="42"/>
      <c r="E286" s="43" t="s">
        <v>216</v>
      </c>
      <c r="F286" s="44" t="s">
        <v>230</v>
      </c>
      <c r="G286" s="64"/>
      <c r="H286" s="292"/>
      <c r="I286" s="135"/>
      <c r="J286" s="72"/>
      <c r="K286" s="78">
        <f t="shared" si="29"/>
        <v>0</v>
      </c>
      <c r="L286" s="78">
        <f t="shared" si="30"/>
        <v>0</v>
      </c>
      <c r="M286" s="45">
        <f t="shared" si="31"/>
        <v>0</v>
      </c>
      <c r="N286" s="396"/>
      <c r="O286" s="399"/>
      <c r="P286" s="386"/>
      <c r="Q286" s="396"/>
      <c r="R286" s="386"/>
      <c r="S286" s="372"/>
      <c r="T286" s="396"/>
      <c r="U286" s="372"/>
      <c r="V286" s="396"/>
      <c r="W286" s="372"/>
      <c r="X286" s="396"/>
      <c r="Y286" s="370"/>
      <c r="Z286" s="370"/>
      <c r="AA286" s="370"/>
      <c r="AB286" s="386"/>
      <c r="AC286" s="370"/>
      <c r="AD286" s="92"/>
    </row>
    <row r="287" spans="1:30" ht="18" customHeight="1">
      <c r="A287" s="81"/>
      <c r="B287" s="97"/>
      <c r="C287" s="98"/>
      <c r="D287" s="42"/>
      <c r="E287" s="43" t="s">
        <v>205</v>
      </c>
      <c r="F287" s="44" t="s">
        <v>373</v>
      </c>
      <c r="G287" s="64">
        <v>2</v>
      </c>
      <c r="H287" s="292">
        <v>30</v>
      </c>
      <c r="I287" s="135">
        <v>30</v>
      </c>
      <c r="J287" s="72">
        <v>32</v>
      </c>
      <c r="K287" s="78">
        <f t="shared" si="29"/>
        <v>1</v>
      </c>
      <c r="L287" s="78">
        <f t="shared" si="30"/>
        <v>1.1000000000000001</v>
      </c>
      <c r="M287" s="45">
        <f t="shared" si="31"/>
        <v>54.8</v>
      </c>
      <c r="N287" s="396"/>
      <c r="O287" s="399"/>
      <c r="P287" s="386"/>
      <c r="Q287" s="396"/>
      <c r="R287" s="386"/>
      <c r="S287" s="372"/>
      <c r="T287" s="396"/>
      <c r="U287" s="372"/>
      <c r="V287" s="396"/>
      <c r="W287" s="372"/>
      <c r="X287" s="396"/>
      <c r="Y287" s="370"/>
      <c r="Z287" s="370"/>
      <c r="AA287" s="370"/>
      <c r="AB287" s="386"/>
      <c r="AC287" s="370"/>
      <c r="AD287" s="92"/>
    </row>
    <row r="288" spans="1:30" ht="18" customHeight="1">
      <c r="A288" s="81"/>
      <c r="B288" s="97"/>
      <c r="C288" s="98"/>
      <c r="D288" s="42"/>
      <c r="E288" s="43" t="s">
        <v>159</v>
      </c>
      <c r="F288" s="44" t="s">
        <v>544</v>
      </c>
      <c r="G288" s="64">
        <v>2</v>
      </c>
      <c r="H288" s="280">
        <v>30</v>
      </c>
      <c r="I288" s="135">
        <v>60</v>
      </c>
      <c r="J288" s="72">
        <v>60</v>
      </c>
      <c r="K288" s="78">
        <f t="shared" si="29"/>
        <v>1.2</v>
      </c>
      <c r="L288" s="78">
        <f t="shared" si="30"/>
        <v>1.2</v>
      </c>
      <c r="M288" s="45">
        <f t="shared" si="31"/>
        <v>90</v>
      </c>
      <c r="N288" s="396"/>
      <c r="O288" s="399"/>
      <c r="P288" s="386"/>
      <c r="Q288" s="396"/>
      <c r="R288" s="386"/>
      <c r="S288" s="372"/>
      <c r="T288" s="396"/>
      <c r="U288" s="372"/>
      <c r="V288" s="396"/>
      <c r="W288" s="372"/>
      <c r="X288" s="396"/>
      <c r="Y288" s="370"/>
      <c r="Z288" s="370"/>
      <c r="AA288" s="370"/>
      <c r="AB288" s="386"/>
      <c r="AC288" s="370"/>
      <c r="AD288" s="92"/>
    </row>
    <row r="289" spans="1:30" ht="18" customHeight="1">
      <c r="A289" s="111"/>
      <c r="B289" s="97"/>
      <c r="C289" s="98"/>
      <c r="D289" s="42"/>
      <c r="E289" s="43" t="s">
        <v>159</v>
      </c>
      <c r="F289" s="44" t="s">
        <v>545</v>
      </c>
      <c r="G289" s="64">
        <v>2</v>
      </c>
      <c r="H289" s="292">
        <v>30</v>
      </c>
      <c r="I289" s="135">
        <v>60</v>
      </c>
      <c r="J289" s="72">
        <v>27</v>
      </c>
      <c r="K289" s="78">
        <f t="shared" si="29"/>
        <v>1</v>
      </c>
      <c r="L289" s="78">
        <f t="shared" si="30"/>
        <v>1</v>
      </c>
      <c r="M289" s="45">
        <f t="shared" si="31"/>
        <v>75</v>
      </c>
      <c r="N289" s="396"/>
      <c r="O289" s="399"/>
      <c r="P289" s="386"/>
      <c r="Q289" s="396"/>
      <c r="R289" s="386"/>
      <c r="S289" s="375"/>
      <c r="T289" s="396"/>
      <c r="U289" s="375"/>
      <c r="V289" s="396"/>
      <c r="W289" s="375"/>
      <c r="X289" s="396"/>
      <c r="Y289" s="370"/>
      <c r="Z289" s="370"/>
      <c r="AA289" s="370"/>
      <c r="AB289" s="386"/>
      <c r="AC289" s="370"/>
      <c r="AD289" s="92"/>
    </row>
    <row r="290" spans="1:30" ht="18" customHeight="1">
      <c r="A290" s="111"/>
      <c r="B290" s="97"/>
      <c r="C290" s="98"/>
      <c r="D290" s="42"/>
      <c r="E290" s="43" t="s">
        <v>312</v>
      </c>
      <c r="F290" s="44" t="s">
        <v>192</v>
      </c>
      <c r="G290" s="64">
        <v>2</v>
      </c>
      <c r="H290" s="292">
        <v>30</v>
      </c>
      <c r="I290" s="135">
        <v>30</v>
      </c>
      <c r="J290" s="72">
        <v>38</v>
      </c>
      <c r="K290" s="78">
        <f t="shared" si="29"/>
        <v>1.2</v>
      </c>
      <c r="L290" s="78">
        <f t="shared" si="30"/>
        <v>1.2</v>
      </c>
      <c r="M290" s="45">
        <f t="shared" si="31"/>
        <v>63</v>
      </c>
      <c r="N290" s="396"/>
      <c r="O290" s="399"/>
      <c r="P290" s="386"/>
      <c r="Q290" s="396"/>
      <c r="R290" s="386"/>
      <c r="S290" s="375"/>
      <c r="T290" s="396"/>
      <c r="U290" s="375"/>
      <c r="V290" s="396"/>
      <c r="W290" s="375"/>
      <c r="X290" s="396"/>
      <c r="Y290" s="370"/>
      <c r="Z290" s="370"/>
      <c r="AA290" s="370"/>
      <c r="AB290" s="386"/>
      <c r="AC290" s="370"/>
      <c r="AD290" s="92"/>
    </row>
    <row r="291" spans="1:30" ht="22.5" customHeight="1">
      <c r="A291" s="111"/>
      <c r="B291" s="97"/>
      <c r="C291" s="98"/>
      <c r="D291" s="42"/>
      <c r="E291" s="43" t="s">
        <v>312</v>
      </c>
      <c r="F291" s="44" t="s">
        <v>193</v>
      </c>
      <c r="G291" s="64">
        <v>2</v>
      </c>
      <c r="H291" s="292">
        <v>30</v>
      </c>
      <c r="I291" s="135">
        <v>30</v>
      </c>
      <c r="J291" s="72">
        <v>43</v>
      </c>
      <c r="K291" s="78">
        <f t="shared" si="29"/>
        <v>1.2</v>
      </c>
      <c r="L291" s="78">
        <f t="shared" si="30"/>
        <v>1.2</v>
      </c>
      <c r="M291" s="45">
        <f t="shared" si="31"/>
        <v>63</v>
      </c>
      <c r="N291" s="396"/>
      <c r="O291" s="399"/>
      <c r="P291" s="386"/>
      <c r="Q291" s="396"/>
      <c r="R291" s="386"/>
      <c r="S291" s="375"/>
      <c r="T291" s="396"/>
      <c r="U291" s="375"/>
      <c r="V291" s="396"/>
      <c r="W291" s="375"/>
      <c r="X291" s="396"/>
      <c r="Y291" s="370"/>
      <c r="Z291" s="370"/>
      <c r="AA291" s="370"/>
      <c r="AB291" s="386"/>
      <c r="AC291" s="370"/>
      <c r="AD291" s="92"/>
    </row>
    <row r="292" spans="1:30" ht="18" customHeight="1">
      <c r="A292" s="111"/>
      <c r="B292" s="97"/>
      <c r="C292" s="98"/>
      <c r="D292" s="42"/>
      <c r="E292" s="43" t="s">
        <v>159</v>
      </c>
      <c r="F292" s="44" t="s">
        <v>546</v>
      </c>
      <c r="G292" s="64">
        <v>2</v>
      </c>
      <c r="H292" s="292">
        <v>30</v>
      </c>
      <c r="I292" s="135">
        <v>60</v>
      </c>
      <c r="J292" s="72">
        <v>37</v>
      </c>
      <c r="K292" s="78">
        <f t="shared" si="29"/>
        <v>1.2</v>
      </c>
      <c r="L292" s="78">
        <f t="shared" si="30"/>
        <v>1.2</v>
      </c>
      <c r="M292" s="45">
        <f t="shared" si="31"/>
        <v>90</v>
      </c>
      <c r="N292" s="396"/>
      <c r="O292" s="399"/>
      <c r="P292" s="386"/>
      <c r="Q292" s="396"/>
      <c r="R292" s="386"/>
      <c r="S292" s="375"/>
      <c r="T292" s="396"/>
      <c r="U292" s="375"/>
      <c r="V292" s="396"/>
      <c r="W292" s="375"/>
      <c r="X292" s="396"/>
      <c r="Y292" s="370"/>
      <c r="Z292" s="370"/>
      <c r="AA292" s="370"/>
      <c r="AB292" s="386"/>
      <c r="AC292" s="370"/>
      <c r="AD292" s="92"/>
    </row>
    <row r="293" spans="1:30" s="170" customFormat="1" ht="18" customHeight="1">
      <c r="A293" s="111"/>
      <c r="B293" s="97"/>
      <c r="C293" s="98"/>
      <c r="D293" s="42"/>
      <c r="E293" s="43" t="s">
        <v>159</v>
      </c>
      <c r="F293" s="44" t="s">
        <v>547</v>
      </c>
      <c r="G293" s="128">
        <v>2</v>
      </c>
      <c r="H293" s="292">
        <v>30</v>
      </c>
      <c r="I293" s="135">
        <v>60</v>
      </c>
      <c r="J293" s="72">
        <v>44</v>
      </c>
      <c r="K293" s="78">
        <f t="shared" si="29"/>
        <v>1.2</v>
      </c>
      <c r="L293" s="78">
        <f t="shared" si="30"/>
        <v>1.2</v>
      </c>
      <c r="M293" s="45">
        <f t="shared" si="31"/>
        <v>90</v>
      </c>
      <c r="N293" s="396"/>
      <c r="O293" s="399"/>
      <c r="P293" s="386"/>
      <c r="Q293" s="396"/>
      <c r="R293" s="386"/>
      <c r="S293" s="375"/>
      <c r="T293" s="396"/>
      <c r="U293" s="375"/>
      <c r="V293" s="396"/>
      <c r="W293" s="375"/>
      <c r="X293" s="396"/>
      <c r="Y293" s="370"/>
      <c r="Z293" s="370"/>
      <c r="AA293" s="370"/>
      <c r="AB293" s="386"/>
      <c r="AC293" s="370"/>
      <c r="AD293" s="92"/>
    </row>
    <row r="294" spans="1:30" s="170" customFormat="1" ht="18" hidden="1" customHeight="1">
      <c r="A294" s="111"/>
      <c r="B294" s="97"/>
      <c r="C294" s="98"/>
      <c r="D294" s="42"/>
      <c r="E294" s="43"/>
      <c r="F294" s="44"/>
      <c r="G294" s="128"/>
      <c r="H294" s="292"/>
      <c r="I294" s="135"/>
      <c r="J294" s="72"/>
      <c r="K294" s="78">
        <f t="shared" si="29"/>
        <v>0</v>
      </c>
      <c r="L294" s="78">
        <f t="shared" si="30"/>
        <v>0</v>
      </c>
      <c r="M294" s="45">
        <f t="shared" si="31"/>
        <v>0</v>
      </c>
      <c r="N294" s="396"/>
      <c r="O294" s="399"/>
      <c r="P294" s="386"/>
      <c r="Q294" s="396"/>
      <c r="R294" s="386"/>
      <c r="S294" s="375"/>
      <c r="T294" s="396"/>
      <c r="U294" s="375"/>
      <c r="V294" s="396"/>
      <c r="W294" s="375"/>
      <c r="X294" s="396"/>
      <c r="Y294" s="370"/>
      <c r="Z294" s="370"/>
      <c r="AA294" s="370"/>
      <c r="AB294" s="386"/>
      <c r="AC294" s="370"/>
      <c r="AD294" s="92"/>
    </row>
    <row r="295" spans="1:30" ht="17.25" hidden="1" customHeight="1">
      <c r="A295" s="111"/>
      <c r="B295" s="97"/>
      <c r="C295" s="98"/>
      <c r="D295" s="42"/>
      <c r="E295" s="43"/>
      <c r="F295" s="44"/>
      <c r="G295" s="128"/>
      <c r="H295" s="292"/>
      <c r="I295" s="135"/>
      <c r="J295" s="72"/>
      <c r="K295" s="78">
        <f t="shared" si="29"/>
        <v>0</v>
      </c>
      <c r="L295" s="78">
        <f t="shared" si="30"/>
        <v>0</v>
      </c>
      <c r="M295" s="45">
        <f t="shared" si="31"/>
        <v>0</v>
      </c>
      <c r="N295" s="396"/>
      <c r="O295" s="399"/>
      <c r="P295" s="386"/>
      <c r="Q295" s="396"/>
      <c r="R295" s="386"/>
      <c r="S295" s="375"/>
      <c r="T295" s="396"/>
      <c r="U295" s="375"/>
      <c r="V295" s="396"/>
      <c r="W295" s="375"/>
      <c r="X295" s="396"/>
      <c r="Y295" s="370"/>
      <c r="Z295" s="370"/>
      <c r="AA295" s="370"/>
      <c r="AB295" s="386"/>
      <c r="AC295" s="370"/>
      <c r="AD295" s="92"/>
    </row>
    <row r="296" spans="1:30" ht="18" hidden="1" customHeight="1">
      <c r="A296" s="81"/>
      <c r="B296" s="97"/>
      <c r="C296" s="98"/>
      <c r="D296" s="42"/>
      <c r="E296" s="43"/>
      <c r="F296" s="44"/>
      <c r="G296" s="128"/>
      <c r="H296" s="292"/>
      <c r="I296" s="135"/>
      <c r="J296" s="72"/>
      <c r="K296" s="78">
        <f t="shared" si="29"/>
        <v>0</v>
      </c>
      <c r="L296" s="78">
        <f t="shared" si="30"/>
        <v>0</v>
      </c>
      <c r="M296" s="45">
        <f t="shared" si="31"/>
        <v>0</v>
      </c>
      <c r="N296" s="396"/>
      <c r="O296" s="399"/>
      <c r="P296" s="386"/>
      <c r="Q296" s="396"/>
      <c r="R296" s="386"/>
      <c r="S296" s="372"/>
      <c r="T296" s="396"/>
      <c r="U296" s="372"/>
      <c r="V296" s="396"/>
      <c r="W296" s="372"/>
      <c r="X296" s="396"/>
      <c r="Y296" s="370"/>
      <c r="Z296" s="370"/>
      <c r="AA296" s="370"/>
      <c r="AB296" s="386"/>
      <c r="AC296" s="370"/>
      <c r="AD296" s="92"/>
    </row>
    <row r="297" spans="1:30" s="183" customFormat="1" ht="18" hidden="1" customHeight="1">
      <c r="A297" s="111"/>
      <c r="B297" s="112"/>
      <c r="C297" s="98"/>
      <c r="D297" s="42"/>
      <c r="E297" s="43"/>
      <c r="F297" s="44"/>
      <c r="G297" s="128"/>
      <c r="H297" s="292"/>
      <c r="I297" s="135"/>
      <c r="J297" s="72"/>
      <c r="K297" s="78">
        <f t="shared" si="29"/>
        <v>0</v>
      </c>
      <c r="L297" s="78">
        <f t="shared" si="30"/>
        <v>0</v>
      </c>
      <c r="M297" s="45">
        <f t="shared" si="31"/>
        <v>0</v>
      </c>
      <c r="N297" s="396"/>
      <c r="O297" s="399"/>
      <c r="P297" s="386"/>
      <c r="Q297" s="396"/>
      <c r="R297" s="386"/>
      <c r="S297" s="375"/>
      <c r="T297" s="396"/>
      <c r="U297" s="375"/>
      <c r="V297" s="396"/>
      <c r="W297" s="375"/>
      <c r="X297" s="396"/>
      <c r="Y297" s="370"/>
      <c r="Z297" s="370"/>
      <c r="AA297" s="370"/>
      <c r="AB297" s="386"/>
      <c r="AC297" s="370"/>
      <c r="AD297" s="92"/>
    </row>
    <row r="298" spans="1:30" s="183" customFormat="1" ht="18" hidden="1" customHeight="1">
      <c r="A298" s="111"/>
      <c r="B298" s="112"/>
      <c r="C298" s="98"/>
      <c r="D298" s="42"/>
      <c r="E298" s="43"/>
      <c r="F298" s="44"/>
      <c r="G298" s="128"/>
      <c r="H298" s="292"/>
      <c r="I298" s="135"/>
      <c r="J298" s="72"/>
      <c r="K298" s="78">
        <f t="shared" si="29"/>
        <v>0</v>
      </c>
      <c r="L298" s="78">
        <f t="shared" si="30"/>
        <v>0</v>
      </c>
      <c r="M298" s="45">
        <f t="shared" si="31"/>
        <v>0</v>
      </c>
      <c r="N298" s="396"/>
      <c r="O298" s="399"/>
      <c r="P298" s="386"/>
      <c r="Q298" s="396"/>
      <c r="R298" s="386"/>
      <c r="S298" s="375"/>
      <c r="T298" s="396"/>
      <c r="U298" s="375"/>
      <c r="V298" s="396"/>
      <c r="W298" s="375"/>
      <c r="X298" s="396"/>
      <c r="Y298" s="370"/>
      <c r="Z298" s="370"/>
      <c r="AA298" s="370"/>
      <c r="AB298" s="386"/>
      <c r="AC298" s="370"/>
      <c r="AD298" s="92"/>
    </row>
    <row r="299" spans="1:30" ht="18" hidden="1" customHeight="1">
      <c r="A299" s="81"/>
      <c r="B299" s="93"/>
      <c r="C299" s="98"/>
      <c r="D299" s="42"/>
      <c r="E299" s="43"/>
      <c r="F299" s="44"/>
      <c r="G299" s="128"/>
      <c r="H299" s="292"/>
      <c r="I299" s="135"/>
      <c r="J299" s="72"/>
      <c r="K299" s="78">
        <f t="shared" si="29"/>
        <v>0</v>
      </c>
      <c r="L299" s="78">
        <f t="shared" si="30"/>
        <v>0</v>
      </c>
      <c r="M299" s="45">
        <f t="shared" si="31"/>
        <v>0</v>
      </c>
      <c r="N299" s="396"/>
      <c r="O299" s="399"/>
      <c r="P299" s="386"/>
      <c r="Q299" s="396"/>
      <c r="R299" s="386"/>
      <c r="S299" s="372"/>
      <c r="T299" s="396"/>
      <c r="U299" s="372"/>
      <c r="V299" s="396"/>
      <c r="W299" s="372"/>
      <c r="X299" s="396"/>
      <c r="Y299" s="370"/>
      <c r="Z299" s="370"/>
      <c r="AA299" s="370"/>
      <c r="AB299" s="386"/>
      <c r="AC299" s="370"/>
      <c r="AD299" s="92"/>
    </row>
    <row r="300" spans="1:30" ht="18" customHeight="1">
      <c r="A300" s="94">
        <v>15</v>
      </c>
      <c r="B300" s="262" t="s">
        <v>102</v>
      </c>
      <c r="C300" s="257" t="s">
        <v>103</v>
      </c>
      <c r="D300" s="42">
        <v>21100009603</v>
      </c>
      <c r="E300" s="43" t="s">
        <v>205</v>
      </c>
      <c r="F300" s="44" t="s">
        <v>203</v>
      </c>
      <c r="G300" s="64">
        <v>1</v>
      </c>
      <c r="H300" s="136">
        <v>30</v>
      </c>
      <c r="I300" s="136">
        <v>30</v>
      </c>
      <c r="J300" s="72">
        <v>27</v>
      </c>
      <c r="K300" s="78">
        <f t="shared" si="29"/>
        <v>1</v>
      </c>
      <c r="L300" s="78">
        <f t="shared" si="30"/>
        <v>1</v>
      </c>
      <c r="M300" s="45">
        <f t="shared" si="31"/>
        <v>52.5</v>
      </c>
      <c r="N300" s="381">
        <v>64.5</v>
      </c>
      <c r="O300" s="376">
        <v>0</v>
      </c>
      <c r="P300" s="385">
        <f>SUM(M300:M319)+N300+O300</f>
        <v>979.59999999999991</v>
      </c>
      <c r="Q300" s="376">
        <v>0</v>
      </c>
      <c r="R300" s="374"/>
      <c r="S300" s="379">
        <v>430</v>
      </c>
      <c r="T300" s="376">
        <v>430</v>
      </c>
      <c r="U300" s="379">
        <v>112</v>
      </c>
      <c r="V300" s="406">
        <v>112</v>
      </c>
      <c r="W300" s="379">
        <v>56</v>
      </c>
      <c r="X300" s="376">
        <v>56</v>
      </c>
      <c r="Y300" s="374">
        <f>ROUND((P300-T300),1)</f>
        <v>549.6</v>
      </c>
      <c r="Z300" s="419">
        <f>IF(OR(SUM(V300:V319)="",SUM(Q300:Q319)=""),0,IF(OR(SUM(U300:U319)=320,SUM(V300:V319)&gt;0),ROUND((SUM(Q300:Q319)-SUM(V300:V319)),1),0))</f>
        <v>-112</v>
      </c>
      <c r="AA300" s="419">
        <f>IF(OR(SUM(X300:X319)="",SUM(R300:R319)=""),0,IF(OR(SUM(W300:W319)=160,SUM(X300:X319)&gt;0),ROUND((SUM(R300:R319)-SUM(X300:X319)),1),0))</f>
        <v>-56</v>
      </c>
      <c r="AB300" s="420"/>
      <c r="AC300" s="427">
        <f>SUM(Y300:AA319)</f>
        <v>381.6</v>
      </c>
      <c r="AD300" s="74"/>
    </row>
    <row r="301" spans="1:30" ht="18" customHeight="1">
      <c r="A301" s="81"/>
      <c r="B301" s="97"/>
      <c r="C301" s="98"/>
      <c r="D301" s="42">
        <v>21100149001</v>
      </c>
      <c r="E301" s="43" t="s">
        <v>206</v>
      </c>
      <c r="F301" s="44" t="s">
        <v>192</v>
      </c>
      <c r="G301" s="64">
        <v>1</v>
      </c>
      <c r="H301" s="135">
        <v>15</v>
      </c>
      <c r="I301" s="135"/>
      <c r="J301" s="72">
        <v>38</v>
      </c>
      <c r="K301" s="78">
        <f t="shared" ref="K301:K317" si="32">IF(OR(LEFT(E301,2)="ĐA",LEFT(E301,2)="DA",LEFT(E301,5)="Đồ án",LEFT(E301,5)="Đồán ",LEFT(E301,9)="Sinh hoạt",LEFT(E301,9)="sinh hoạt",LEFT(E301,6)="Cố vấn",LEFT(E301,6)="cố vấn",LEFT(E301,4)="cvht",LEFT(E301,4)="CVHT",LEFT(E301,4)="shcn",LEFT(E301,4)="SHCN"),0,(IF(AND(H301&gt;0,J301&gt;0),IF(J301&gt;60,1.3,IF(J301&gt;35,1.2,1)),0)))</f>
        <v>1.2</v>
      </c>
      <c r="L301" s="78">
        <f t="shared" ref="L301:L317" si="33">IF(OR(LEFT(E301,2)="ĐA",LEFT(E301,2)="DA",LEFT(E301,5)="Đồ án",LEFT(E301,5)="Đồán "),0,IF(AND(J301&gt;0,I301&gt;0),IF(AND(OR(LEFT(E301,4)="GDQP",LEFT(E301,4)="gdqp",LEFT(E301,19)="Giáo dục quốc phòng"),J301&gt;50),1.3,IF(J301&gt;35,1.2,IF(J301&gt;29,1.1,1))),0))</f>
        <v>0</v>
      </c>
      <c r="M301" s="45">
        <f t="shared" ref="M301:M317" si="34">ROUND(IF(OR(LEFT(E301,2)="ĐA",LEFT(E301,2)="DA",LEFT(E301,5)="Đồ án",LEFT(E301,5)="Đồán "),J301*0.5,(IF(H301&gt;0,H301*K301,"0")+IF(I301&gt;0,(I301*0.75)*L301,"0"))),1)</f>
        <v>18</v>
      </c>
      <c r="N301" s="372"/>
      <c r="O301" s="372"/>
      <c r="P301" s="386"/>
      <c r="Q301" s="372"/>
      <c r="R301" s="372"/>
      <c r="S301" s="372"/>
      <c r="T301" s="372"/>
      <c r="U301" s="372"/>
      <c r="V301" s="372"/>
      <c r="W301" s="372"/>
      <c r="X301" s="372"/>
      <c r="Y301" s="372"/>
      <c r="Z301" s="372"/>
      <c r="AA301" s="372"/>
      <c r="AB301" s="372"/>
      <c r="AC301" s="372"/>
      <c r="AD301" s="74"/>
    </row>
    <row r="302" spans="1:30" ht="18" customHeight="1">
      <c r="A302" s="81"/>
      <c r="B302" s="97"/>
      <c r="C302" s="98"/>
      <c r="D302" s="42">
        <v>20200009501</v>
      </c>
      <c r="E302" s="43" t="s">
        <v>206</v>
      </c>
      <c r="F302" s="44" t="s">
        <v>207</v>
      </c>
      <c r="G302" s="64">
        <v>1</v>
      </c>
      <c r="H302" s="135"/>
      <c r="I302" s="135">
        <v>60</v>
      </c>
      <c r="J302" s="72">
        <v>69</v>
      </c>
      <c r="K302" s="78">
        <f t="shared" si="32"/>
        <v>0</v>
      </c>
      <c r="L302" s="78">
        <f t="shared" si="33"/>
        <v>1.2</v>
      </c>
      <c r="M302" s="45">
        <f t="shared" si="34"/>
        <v>54</v>
      </c>
      <c r="N302" s="372"/>
      <c r="O302" s="372"/>
      <c r="P302" s="386"/>
      <c r="Q302" s="372"/>
      <c r="R302" s="372"/>
      <c r="S302" s="372"/>
      <c r="T302" s="372"/>
      <c r="U302" s="372"/>
      <c r="V302" s="372"/>
      <c r="W302" s="372"/>
      <c r="X302" s="372"/>
      <c r="Y302" s="372"/>
      <c r="Z302" s="372"/>
      <c r="AA302" s="372"/>
      <c r="AB302" s="372"/>
      <c r="AC302" s="372"/>
      <c r="AD302" s="74"/>
    </row>
    <row r="303" spans="1:30" s="183" customFormat="1" ht="18" customHeight="1">
      <c r="A303" s="111"/>
      <c r="B303" s="97"/>
      <c r="C303" s="98"/>
      <c r="D303" s="42">
        <v>20200009501</v>
      </c>
      <c r="E303" s="43" t="s">
        <v>458</v>
      </c>
      <c r="F303" s="44" t="s">
        <v>207</v>
      </c>
      <c r="G303" s="64">
        <v>1</v>
      </c>
      <c r="H303" s="135"/>
      <c r="I303" s="135">
        <v>60</v>
      </c>
      <c r="J303" s="72">
        <v>69</v>
      </c>
      <c r="K303" s="78">
        <f t="shared" si="32"/>
        <v>0</v>
      </c>
      <c r="L303" s="78">
        <f t="shared" si="33"/>
        <v>1.2</v>
      </c>
      <c r="M303" s="45">
        <f t="shared" si="34"/>
        <v>54</v>
      </c>
      <c r="N303" s="375"/>
      <c r="O303" s="375"/>
      <c r="P303" s="386"/>
      <c r="Q303" s="375"/>
      <c r="R303" s="375"/>
      <c r="S303" s="375"/>
      <c r="T303" s="375"/>
      <c r="U303" s="375"/>
      <c r="V303" s="375"/>
      <c r="W303" s="375"/>
      <c r="X303" s="375"/>
      <c r="Y303" s="375"/>
      <c r="Z303" s="375"/>
      <c r="AA303" s="375"/>
      <c r="AB303" s="375"/>
      <c r="AC303" s="375"/>
      <c r="AD303" s="74"/>
    </row>
    <row r="304" spans="1:30" s="183" customFormat="1" ht="18" customHeight="1">
      <c r="A304" s="111"/>
      <c r="B304" s="97"/>
      <c r="C304" s="98"/>
      <c r="D304" s="42">
        <v>20200009501</v>
      </c>
      <c r="E304" s="43" t="s">
        <v>459</v>
      </c>
      <c r="F304" s="44" t="s">
        <v>207</v>
      </c>
      <c r="G304" s="64">
        <v>1</v>
      </c>
      <c r="H304" s="135">
        <v>30</v>
      </c>
      <c r="I304" s="135">
        <v>60</v>
      </c>
      <c r="J304" s="72">
        <v>69</v>
      </c>
      <c r="K304" s="78">
        <f t="shared" si="32"/>
        <v>1.3</v>
      </c>
      <c r="L304" s="78">
        <f t="shared" si="33"/>
        <v>1.2</v>
      </c>
      <c r="M304" s="45">
        <f t="shared" si="34"/>
        <v>93</v>
      </c>
      <c r="N304" s="375"/>
      <c r="O304" s="375"/>
      <c r="P304" s="386"/>
      <c r="Q304" s="375"/>
      <c r="R304" s="375"/>
      <c r="S304" s="375"/>
      <c r="T304" s="375"/>
      <c r="U304" s="375"/>
      <c r="V304" s="375"/>
      <c r="W304" s="375"/>
      <c r="X304" s="375"/>
      <c r="Y304" s="375"/>
      <c r="Z304" s="375"/>
      <c r="AA304" s="375"/>
      <c r="AB304" s="375"/>
      <c r="AC304" s="375"/>
      <c r="AD304" s="74"/>
    </row>
    <row r="305" spans="1:30" ht="18" customHeight="1">
      <c r="A305" s="81"/>
      <c r="B305" s="97"/>
      <c r="C305" s="98"/>
      <c r="D305" s="42">
        <v>21100087101</v>
      </c>
      <c r="E305" s="43" t="s">
        <v>208</v>
      </c>
      <c r="F305" s="44" t="s">
        <v>203</v>
      </c>
      <c r="G305" s="64">
        <v>1</v>
      </c>
      <c r="H305" s="135">
        <v>45</v>
      </c>
      <c r="I305" s="135">
        <v>30</v>
      </c>
      <c r="J305" s="72">
        <v>25</v>
      </c>
      <c r="K305" s="78">
        <f t="shared" si="32"/>
        <v>1</v>
      </c>
      <c r="L305" s="78">
        <f t="shared" si="33"/>
        <v>1</v>
      </c>
      <c r="M305" s="45">
        <f t="shared" si="34"/>
        <v>67.5</v>
      </c>
      <c r="N305" s="372"/>
      <c r="O305" s="372"/>
      <c r="P305" s="386"/>
      <c r="Q305" s="372"/>
      <c r="R305" s="372"/>
      <c r="S305" s="372"/>
      <c r="T305" s="372"/>
      <c r="U305" s="372"/>
      <c r="V305" s="372"/>
      <c r="W305" s="372"/>
      <c r="X305" s="372"/>
      <c r="Y305" s="372"/>
      <c r="Z305" s="372"/>
      <c r="AA305" s="372"/>
      <c r="AB305" s="372"/>
      <c r="AC305" s="372"/>
      <c r="AD305" s="74"/>
    </row>
    <row r="306" spans="1:30" ht="18" customHeight="1">
      <c r="A306" s="81"/>
      <c r="B306" s="97"/>
      <c r="C306" s="98"/>
      <c r="D306" s="42">
        <v>20200090001</v>
      </c>
      <c r="E306" s="43" t="s">
        <v>209</v>
      </c>
      <c r="F306" s="44" t="s">
        <v>195</v>
      </c>
      <c r="G306" s="64">
        <v>1</v>
      </c>
      <c r="H306" s="135">
        <v>45</v>
      </c>
      <c r="I306" s="135">
        <v>30</v>
      </c>
      <c r="J306" s="72">
        <v>55</v>
      </c>
      <c r="K306" s="78">
        <f t="shared" si="32"/>
        <v>1.2</v>
      </c>
      <c r="L306" s="78">
        <f t="shared" si="33"/>
        <v>1.2</v>
      </c>
      <c r="M306" s="45">
        <f t="shared" si="34"/>
        <v>81</v>
      </c>
      <c r="N306" s="372"/>
      <c r="O306" s="372"/>
      <c r="P306" s="386"/>
      <c r="Q306" s="372"/>
      <c r="R306" s="372"/>
      <c r="S306" s="372"/>
      <c r="T306" s="372"/>
      <c r="U306" s="372"/>
      <c r="V306" s="372"/>
      <c r="W306" s="372"/>
      <c r="X306" s="372"/>
      <c r="Y306" s="372"/>
      <c r="Z306" s="372"/>
      <c r="AA306" s="372"/>
      <c r="AB306" s="372"/>
      <c r="AC306" s="372"/>
      <c r="AD306" s="74"/>
    </row>
    <row r="307" spans="1:30" ht="18" customHeight="1">
      <c r="A307" s="81"/>
      <c r="B307" s="97"/>
      <c r="C307" s="98"/>
      <c r="D307" s="42"/>
      <c r="E307" s="43" t="s">
        <v>377</v>
      </c>
      <c r="F307" s="44" t="s">
        <v>192</v>
      </c>
      <c r="G307" s="64">
        <v>2</v>
      </c>
      <c r="H307" s="135">
        <v>45</v>
      </c>
      <c r="I307" s="135">
        <v>30</v>
      </c>
      <c r="J307" s="72">
        <v>38</v>
      </c>
      <c r="K307" s="78">
        <f t="shared" si="32"/>
        <v>1.2</v>
      </c>
      <c r="L307" s="78">
        <f t="shared" si="33"/>
        <v>1.2</v>
      </c>
      <c r="M307" s="45">
        <f t="shared" si="34"/>
        <v>81</v>
      </c>
      <c r="N307" s="372"/>
      <c r="O307" s="372"/>
      <c r="P307" s="386"/>
      <c r="Q307" s="372"/>
      <c r="R307" s="372"/>
      <c r="S307" s="372"/>
      <c r="T307" s="372"/>
      <c r="U307" s="372"/>
      <c r="V307" s="372"/>
      <c r="W307" s="372"/>
      <c r="X307" s="372"/>
      <c r="Y307" s="372"/>
      <c r="Z307" s="372"/>
      <c r="AA307" s="372"/>
      <c r="AB307" s="372"/>
      <c r="AC307" s="372"/>
      <c r="AD307" s="74"/>
    </row>
    <row r="308" spans="1:30" s="170" customFormat="1" ht="18" customHeight="1">
      <c r="A308" s="111"/>
      <c r="B308" s="97"/>
      <c r="C308" s="98"/>
      <c r="D308" s="42"/>
      <c r="E308" s="43" t="s">
        <v>377</v>
      </c>
      <c r="F308" s="44" t="s">
        <v>193</v>
      </c>
      <c r="G308" s="64">
        <v>2</v>
      </c>
      <c r="H308" s="135">
        <v>45</v>
      </c>
      <c r="I308" s="135">
        <v>30</v>
      </c>
      <c r="J308" s="72">
        <v>34</v>
      </c>
      <c r="K308" s="78">
        <f t="shared" si="32"/>
        <v>1</v>
      </c>
      <c r="L308" s="78">
        <f t="shared" si="33"/>
        <v>1.1000000000000001</v>
      </c>
      <c r="M308" s="45">
        <f t="shared" si="34"/>
        <v>69.8</v>
      </c>
      <c r="N308" s="375"/>
      <c r="O308" s="375"/>
      <c r="P308" s="386"/>
      <c r="Q308" s="375"/>
      <c r="R308" s="375"/>
      <c r="S308" s="375"/>
      <c r="T308" s="375"/>
      <c r="U308" s="375"/>
      <c r="V308" s="375"/>
      <c r="W308" s="375"/>
      <c r="X308" s="375"/>
      <c r="Y308" s="375"/>
      <c r="Z308" s="375"/>
      <c r="AA308" s="375"/>
      <c r="AB308" s="375"/>
      <c r="AC308" s="375"/>
      <c r="AD308" s="74"/>
    </row>
    <row r="309" spans="1:30" ht="18" customHeight="1">
      <c r="A309" s="81"/>
      <c r="B309" s="97"/>
      <c r="C309" s="98"/>
      <c r="D309" s="42"/>
      <c r="E309" s="43" t="s">
        <v>380</v>
      </c>
      <c r="F309" s="44" t="s">
        <v>207</v>
      </c>
      <c r="G309" s="64">
        <v>2</v>
      </c>
      <c r="H309" s="64">
        <v>30</v>
      </c>
      <c r="I309" s="64"/>
      <c r="J309" s="72">
        <v>50</v>
      </c>
      <c r="K309" s="78">
        <f t="shared" si="32"/>
        <v>1.2</v>
      </c>
      <c r="L309" s="78">
        <f t="shared" si="33"/>
        <v>0</v>
      </c>
      <c r="M309" s="45">
        <f t="shared" si="34"/>
        <v>36</v>
      </c>
      <c r="N309" s="372"/>
      <c r="O309" s="372"/>
      <c r="P309" s="386"/>
      <c r="Q309" s="372"/>
      <c r="R309" s="372"/>
      <c r="S309" s="372"/>
      <c r="T309" s="372"/>
      <c r="U309" s="372"/>
      <c r="V309" s="372"/>
      <c r="W309" s="372"/>
      <c r="X309" s="372"/>
      <c r="Y309" s="372"/>
      <c r="Z309" s="372"/>
      <c r="AA309" s="372"/>
      <c r="AB309" s="372"/>
      <c r="AC309" s="372"/>
      <c r="AD309" s="74"/>
    </row>
    <row r="310" spans="1:30" s="170" customFormat="1" ht="18" customHeight="1">
      <c r="A310" s="111"/>
      <c r="B310" s="97"/>
      <c r="C310" s="98"/>
      <c r="D310" s="42"/>
      <c r="E310" s="43" t="s">
        <v>460</v>
      </c>
      <c r="F310" s="44" t="s">
        <v>456</v>
      </c>
      <c r="G310" s="64">
        <v>2</v>
      </c>
      <c r="H310" s="64"/>
      <c r="I310" s="64">
        <v>30</v>
      </c>
      <c r="J310" s="72">
        <v>50</v>
      </c>
      <c r="K310" s="78">
        <f t="shared" si="32"/>
        <v>0</v>
      </c>
      <c r="L310" s="78">
        <f t="shared" si="33"/>
        <v>1.2</v>
      </c>
      <c r="M310" s="45">
        <f t="shared" si="34"/>
        <v>27</v>
      </c>
      <c r="N310" s="375"/>
      <c r="O310" s="375"/>
      <c r="P310" s="386"/>
      <c r="Q310" s="375"/>
      <c r="R310" s="375"/>
      <c r="S310" s="375"/>
      <c r="T310" s="375"/>
      <c r="U310" s="375"/>
      <c r="V310" s="375"/>
      <c r="W310" s="375"/>
      <c r="X310" s="375"/>
      <c r="Y310" s="375"/>
      <c r="Z310" s="375"/>
      <c r="AA310" s="375"/>
      <c r="AB310" s="375"/>
      <c r="AC310" s="375"/>
      <c r="AD310" s="74"/>
    </row>
    <row r="311" spans="1:30" ht="18" customHeight="1">
      <c r="A311" s="111"/>
      <c r="B311" s="97"/>
      <c r="C311" s="98"/>
      <c r="D311" s="42"/>
      <c r="E311" s="43" t="s">
        <v>461</v>
      </c>
      <c r="F311" s="44" t="s">
        <v>457</v>
      </c>
      <c r="G311" s="64">
        <v>2</v>
      </c>
      <c r="H311" s="64"/>
      <c r="I311" s="64">
        <v>30</v>
      </c>
      <c r="J311" s="72">
        <v>50</v>
      </c>
      <c r="K311" s="78">
        <f t="shared" si="32"/>
        <v>0</v>
      </c>
      <c r="L311" s="78">
        <f t="shared" si="33"/>
        <v>1.2</v>
      </c>
      <c r="M311" s="45">
        <f t="shared" si="34"/>
        <v>27</v>
      </c>
      <c r="N311" s="375"/>
      <c r="O311" s="375"/>
      <c r="P311" s="386"/>
      <c r="Q311" s="375"/>
      <c r="R311" s="375"/>
      <c r="S311" s="375"/>
      <c r="T311" s="375"/>
      <c r="U311" s="375"/>
      <c r="V311" s="375"/>
      <c r="W311" s="375"/>
      <c r="X311" s="375"/>
      <c r="Y311" s="375"/>
      <c r="Z311" s="375"/>
      <c r="AA311" s="375"/>
      <c r="AB311" s="375"/>
      <c r="AC311" s="375"/>
      <c r="AD311" s="74"/>
    </row>
    <row r="312" spans="1:30" s="183" customFormat="1" ht="18" customHeight="1">
      <c r="A312" s="111"/>
      <c r="B312" s="97"/>
      <c r="C312" s="98"/>
      <c r="D312" s="42"/>
      <c r="E312" s="43" t="s">
        <v>516</v>
      </c>
      <c r="F312" s="44" t="s">
        <v>207</v>
      </c>
      <c r="G312" s="64">
        <v>2</v>
      </c>
      <c r="H312" s="135">
        <v>15</v>
      </c>
      <c r="I312" s="135"/>
      <c r="J312" s="72">
        <v>50</v>
      </c>
      <c r="K312" s="78">
        <f t="shared" si="32"/>
        <v>1.2</v>
      </c>
      <c r="L312" s="78">
        <f t="shared" si="33"/>
        <v>0</v>
      </c>
      <c r="M312" s="45">
        <f t="shared" si="34"/>
        <v>18</v>
      </c>
      <c r="N312" s="375"/>
      <c r="O312" s="375"/>
      <c r="P312" s="386"/>
      <c r="Q312" s="375"/>
      <c r="R312" s="375"/>
      <c r="S312" s="375"/>
      <c r="T312" s="375"/>
      <c r="U312" s="375"/>
      <c r="V312" s="375"/>
      <c r="W312" s="375"/>
      <c r="X312" s="375"/>
      <c r="Y312" s="375"/>
      <c r="Z312" s="375"/>
      <c r="AA312" s="375"/>
      <c r="AB312" s="375"/>
      <c r="AC312" s="375"/>
      <c r="AD312" s="74"/>
    </row>
    <row r="313" spans="1:30" s="183" customFormat="1" ht="18" customHeight="1">
      <c r="A313" s="111"/>
      <c r="B313" s="97"/>
      <c r="C313" s="98"/>
      <c r="D313" s="42"/>
      <c r="E313" s="43" t="s">
        <v>462</v>
      </c>
      <c r="F313" s="44" t="s">
        <v>456</v>
      </c>
      <c r="G313" s="64">
        <v>2</v>
      </c>
      <c r="H313" s="135"/>
      <c r="I313" s="135">
        <v>30</v>
      </c>
      <c r="J313" s="72">
        <v>50</v>
      </c>
      <c r="K313" s="78">
        <f t="shared" si="32"/>
        <v>0</v>
      </c>
      <c r="L313" s="78">
        <f t="shared" si="33"/>
        <v>1.2</v>
      </c>
      <c r="M313" s="45">
        <f t="shared" si="34"/>
        <v>27</v>
      </c>
      <c r="N313" s="375"/>
      <c r="O313" s="375"/>
      <c r="P313" s="386"/>
      <c r="Q313" s="375"/>
      <c r="R313" s="375"/>
      <c r="S313" s="375"/>
      <c r="T313" s="375"/>
      <c r="U313" s="375"/>
      <c r="V313" s="375"/>
      <c r="W313" s="375"/>
      <c r="X313" s="375"/>
      <c r="Y313" s="375"/>
      <c r="Z313" s="375"/>
      <c r="AA313" s="375"/>
      <c r="AB313" s="375"/>
      <c r="AC313" s="375"/>
      <c r="AD313" s="74"/>
    </row>
    <row r="314" spans="1:30" s="183" customFormat="1" ht="18" customHeight="1">
      <c r="A314" s="111"/>
      <c r="B314" s="97"/>
      <c r="C314" s="98"/>
      <c r="D314" s="42"/>
      <c r="E314" s="43" t="s">
        <v>463</v>
      </c>
      <c r="F314" s="44" t="s">
        <v>457</v>
      </c>
      <c r="G314" s="64">
        <v>2</v>
      </c>
      <c r="H314" s="135"/>
      <c r="I314" s="135">
        <v>30</v>
      </c>
      <c r="J314" s="72">
        <v>50</v>
      </c>
      <c r="K314" s="78">
        <f t="shared" si="32"/>
        <v>0</v>
      </c>
      <c r="L314" s="78">
        <f t="shared" si="33"/>
        <v>1.2</v>
      </c>
      <c r="M314" s="45">
        <f t="shared" si="34"/>
        <v>27</v>
      </c>
      <c r="N314" s="375"/>
      <c r="O314" s="375"/>
      <c r="P314" s="386"/>
      <c r="Q314" s="375"/>
      <c r="R314" s="375"/>
      <c r="S314" s="375"/>
      <c r="T314" s="375"/>
      <c r="U314" s="375"/>
      <c r="V314" s="375"/>
      <c r="W314" s="375"/>
      <c r="X314" s="375"/>
      <c r="Y314" s="375"/>
      <c r="Z314" s="375"/>
      <c r="AA314" s="375"/>
      <c r="AB314" s="375"/>
      <c r="AC314" s="375"/>
      <c r="AD314" s="74"/>
    </row>
    <row r="315" spans="1:30" s="183" customFormat="1" ht="18" customHeight="1">
      <c r="A315" s="111"/>
      <c r="B315" s="97"/>
      <c r="C315" s="98"/>
      <c r="D315" s="42"/>
      <c r="E315" s="43" t="s">
        <v>381</v>
      </c>
      <c r="F315" s="44" t="s">
        <v>195</v>
      </c>
      <c r="G315" s="64">
        <v>2</v>
      </c>
      <c r="H315" s="135">
        <v>30</v>
      </c>
      <c r="I315" s="135">
        <v>30</v>
      </c>
      <c r="J315" s="72">
        <v>30</v>
      </c>
      <c r="K315" s="78">
        <f t="shared" si="32"/>
        <v>1</v>
      </c>
      <c r="L315" s="78">
        <f t="shared" si="33"/>
        <v>1.1000000000000001</v>
      </c>
      <c r="M315" s="45">
        <f t="shared" si="34"/>
        <v>54.8</v>
      </c>
      <c r="N315" s="375"/>
      <c r="O315" s="375"/>
      <c r="P315" s="386"/>
      <c r="Q315" s="375"/>
      <c r="R315" s="375"/>
      <c r="S315" s="375"/>
      <c r="T315" s="375"/>
      <c r="U315" s="375"/>
      <c r="V315" s="375"/>
      <c r="W315" s="375"/>
      <c r="X315" s="375"/>
      <c r="Y315" s="375"/>
      <c r="Z315" s="375"/>
      <c r="AA315" s="375"/>
      <c r="AB315" s="375"/>
      <c r="AC315" s="375"/>
      <c r="AD315" s="74"/>
    </row>
    <row r="316" spans="1:30" ht="18" customHeight="1">
      <c r="A316" s="111"/>
      <c r="B316" s="97"/>
      <c r="C316" s="98"/>
      <c r="D316" s="42"/>
      <c r="E316" s="43" t="s">
        <v>387</v>
      </c>
      <c r="F316" s="44" t="s">
        <v>372</v>
      </c>
      <c r="G316" s="64">
        <v>2</v>
      </c>
      <c r="H316" s="135">
        <v>15</v>
      </c>
      <c r="I316" s="135">
        <v>60</v>
      </c>
      <c r="J316" s="72">
        <v>25</v>
      </c>
      <c r="K316" s="78">
        <f t="shared" si="32"/>
        <v>1</v>
      </c>
      <c r="L316" s="78">
        <f t="shared" si="33"/>
        <v>1</v>
      </c>
      <c r="M316" s="45">
        <f t="shared" si="34"/>
        <v>60</v>
      </c>
      <c r="N316" s="375"/>
      <c r="O316" s="375"/>
      <c r="P316" s="386"/>
      <c r="Q316" s="375"/>
      <c r="R316" s="375"/>
      <c r="S316" s="375"/>
      <c r="T316" s="375"/>
      <c r="U316" s="375"/>
      <c r="V316" s="375"/>
      <c r="W316" s="375"/>
      <c r="X316" s="375"/>
      <c r="Y316" s="375"/>
      <c r="Z316" s="375"/>
      <c r="AA316" s="375"/>
      <c r="AB316" s="375"/>
      <c r="AC316" s="375"/>
      <c r="AD316" s="74"/>
    </row>
    <row r="317" spans="1:30" ht="18" customHeight="1">
      <c r="A317" s="111"/>
      <c r="B317" s="97"/>
      <c r="C317" s="98"/>
      <c r="D317" s="42"/>
      <c r="E317" s="43" t="s">
        <v>388</v>
      </c>
      <c r="F317" s="44" t="s">
        <v>372</v>
      </c>
      <c r="G317" s="128">
        <v>2</v>
      </c>
      <c r="H317" s="135">
        <v>45</v>
      </c>
      <c r="I317" s="135">
        <v>30</v>
      </c>
      <c r="J317" s="72">
        <v>25</v>
      </c>
      <c r="K317" s="78">
        <f t="shared" si="32"/>
        <v>1</v>
      </c>
      <c r="L317" s="78">
        <f t="shared" si="33"/>
        <v>1</v>
      </c>
      <c r="M317" s="45">
        <f t="shared" si="34"/>
        <v>67.5</v>
      </c>
      <c r="N317" s="375"/>
      <c r="O317" s="375"/>
      <c r="P317" s="386"/>
      <c r="Q317" s="375"/>
      <c r="R317" s="375"/>
      <c r="S317" s="375"/>
      <c r="T317" s="375"/>
      <c r="U317" s="375"/>
      <c r="V317" s="375"/>
      <c r="W317" s="375"/>
      <c r="X317" s="375"/>
      <c r="Y317" s="375"/>
      <c r="Z317" s="375"/>
      <c r="AA317" s="375"/>
      <c r="AB317" s="375"/>
      <c r="AC317" s="375"/>
      <c r="AD317" s="74"/>
    </row>
    <row r="318" spans="1:30" s="263" customFormat="1" ht="18" hidden="1" customHeight="1">
      <c r="A318" s="111"/>
      <c r="B318" s="97"/>
      <c r="C318" s="98"/>
      <c r="D318" s="42"/>
      <c r="E318" s="43"/>
      <c r="F318" s="44"/>
      <c r="G318" s="128"/>
      <c r="H318" s="135"/>
      <c r="I318" s="135"/>
      <c r="J318" s="72"/>
      <c r="K318" s="78"/>
      <c r="L318" s="78"/>
      <c r="M318" s="45"/>
      <c r="N318" s="375"/>
      <c r="O318" s="375"/>
      <c r="P318" s="386"/>
      <c r="Q318" s="375"/>
      <c r="R318" s="375"/>
      <c r="S318" s="375"/>
      <c r="T318" s="375"/>
      <c r="U318" s="375"/>
      <c r="V318" s="375"/>
      <c r="W318" s="375"/>
      <c r="X318" s="375"/>
      <c r="Y318" s="375"/>
      <c r="Z318" s="375"/>
      <c r="AA318" s="375"/>
      <c r="AB318" s="375"/>
      <c r="AC318" s="375"/>
      <c r="AD318" s="74"/>
    </row>
    <row r="319" spans="1:30" ht="18" hidden="1" customHeight="1">
      <c r="A319" s="111"/>
      <c r="B319" s="97"/>
      <c r="C319" s="98"/>
      <c r="D319" s="42"/>
      <c r="E319" s="43"/>
      <c r="F319" s="44"/>
      <c r="G319" s="128"/>
      <c r="H319" s="135"/>
      <c r="I319" s="135"/>
      <c r="J319" s="72"/>
      <c r="K319" s="78"/>
      <c r="L319" s="78"/>
      <c r="M319" s="45"/>
      <c r="N319" s="375"/>
      <c r="O319" s="375"/>
      <c r="P319" s="386"/>
      <c r="Q319" s="375"/>
      <c r="R319" s="375"/>
      <c r="S319" s="375"/>
      <c r="T319" s="375"/>
      <c r="U319" s="375"/>
      <c r="V319" s="375"/>
      <c r="W319" s="375"/>
      <c r="X319" s="375"/>
      <c r="Y319" s="375"/>
      <c r="Z319" s="375"/>
      <c r="AA319" s="375"/>
      <c r="AB319" s="375"/>
      <c r="AC319" s="375"/>
      <c r="AD319" s="74"/>
    </row>
    <row r="320" spans="1:30" ht="18" customHeight="1">
      <c r="A320" s="94">
        <v>16</v>
      </c>
      <c r="B320" s="258" t="s">
        <v>104</v>
      </c>
      <c r="C320" s="259" t="s">
        <v>105</v>
      </c>
      <c r="D320" s="42">
        <v>20200015202</v>
      </c>
      <c r="E320" s="43" t="s">
        <v>199</v>
      </c>
      <c r="F320" s="44" t="s">
        <v>235</v>
      </c>
      <c r="G320" s="138">
        <v>1</v>
      </c>
      <c r="H320" s="136">
        <v>45</v>
      </c>
      <c r="I320" s="136">
        <v>30</v>
      </c>
      <c r="J320" s="96">
        <v>30</v>
      </c>
      <c r="K320" s="78">
        <f t="shared" si="29"/>
        <v>1</v>
      </c>
      <c r="L320" s="78">
        <f t="shared" si="30"/>
        <v>1.1000000000000001</v>
      </c>
      <c r="M320" s="45">
        <f t="shared" si="31"/>
        <v>69.8</v>
      </c>
      <c r="N320" s="381">
        <v>64.5</v>
      </c>
      <c r="O320" s="376">
        <v>0</v>
      </c>
      <c r="P320" s="385">
        <f>SUM(M320:M339)+N320+O320</f>
        <v>1011.2</v>
      </c>
      <c r="Q320" s="376">
        <v>0</v>
      </c>
      <c r="R320" s="374"/>
      <c r="S320" s="379">
        <v>430</v>
      </c>
      <c r="T320" s="376">
        <v>430</v>
      </c>
      <c r="U320" s="379">
        <v>112</v>
      </c>
      <c r="V320" s="406">
        <v>112</v>
      </c>
      <c r="W320" s="379">
        <v>56</v>
      </c>
      <c r="X320" s="376">
        <v>56</v>
      </c>
      <c r="Y320" s="374">
        <f>ROUND((P320-T320),1)</f>
        <v>581.20000000000005</v>
      </c>
      <c r="Z320" s="419">
        <f>IF(OR(SUM(V320:V339)="",SUM(Q320:Q339)=""),0,IF(OR(SUM(U320:U339)=320,SUM(V320:V339)&gt;0),ROUND((SUM(Q320:Q339)-SUM(V320:V339)),1),0))</f>
        <v>-112</v>
      </c>
      <c r="AA320" s="419">
        <f>IF(OR(SUM(X320:X339)="",SUM(R320:R339)=""),0,IF(OR(SUM(W320:W339)=160,SUM(X320:X339)&gt;0),ROUND((SUM(R320:R339)-SUM(X320:X339)),1),0))</f>
        <v>-56</v>
      </c>
      <c r="AB320" s="420"/>
      <c r="AC320" s="427">
        <f>SUM(Y320:AA339)</f>
        <v>413.20000000000005</v>
      </c>
      <c r="AD320" s="74"/>
    </row>
    <row r="321" spans="1:30" ht="18" customHeight="1">
      <c r="A321" s="81"/>
      <c r="B321" s="97"/>
      <c r="C321" s="98"/>
      <c r="D321" s="42">
        <v>21100015203</v>
      </c>
      <c r="E321" s="43" t="s">
        <v>199</v>
      </c>
      <c r="F321" s="44" t="s">
        <v>168</v>
      </c>
      <c r="G321" s="138">
        <v>1</v>
      </c>
      <c r="H321" s="136">
        <v>45</v>
      </c>
      <c r="I321" s="136">
        <v>30</v>
      </c>
      <c r="J321" s="96">
        <v>21</v>
      </c>
      <c r="K321" s="78">
        <f t="shared" si="29"/>
        <v>1</v>
      </c>
      <c r="L321" s="78">
        <f t="shared" si="30"/>
        <v>1</v>
      </c>
      <c r="M321" s="45">
        <f t="shared" si="31"/>
        <v>67.5</v>
      </c>
      <c r="N321" s="372"/>
      <c r="O321" s="372"/>
      <c r="P321" s="386"/>
      <c r="Q321" s="372"/>
      <c r="R321" s="372"/>
      <c r="S321" s="372"/>
      <c r="T321" s="372"/>
      <c r="U321" s="372"/>
      <c r="V321" s="372"/>
      <c r="W321" s="372"/>
      <c r="X321" s="372"/>
      <c r="Y321" s="372"/>
      <c r="Z321" s="372"/>
      <c r="AA321" s="372"/>
      <c r="AB321" s="372"/>
      <c r="AC321" s="372"/>
      <c r="AD321" s="74"/>
    </row>
    <row r="322" spans="1:30" ht="18" customHeight="1">
      <c r="A322" s="81"/>
      <c r="B322" s="97"/>
      <c r="C322" s="98"/>
      <c r="D322" s="42">
        <v>21100180501</v>
      </c>
      <c r="E322" s="43" t="s">
        <v>281</v>
      </c>
      <c r="F322" s="44" t="s">
        <v>170</v>
      </c>
      <c r="G322" s="138">
        <v>1</v>
      </c>
      <c r="H322" s="136">
        <v>30</v>
      </c>
      <c r="I322" s="136"/>
      <c r="J322" s="96">
        <v>67</v>
      </c>
      <c r="K322" s="78">
        <f t="shared" si="29"/>
        <v>1.3</v>
      </c>
      <c r="L322" s="78">
        <f t="shared" si="30"/>
        <v>0</v>
      </c>
      <c r="M322" s="45">
        <f t="shared" si="31"/>
        <v>39</v>
      </c>
      <c r="N322" s="372"/>
      <c r="O322" s="372"/>
      <c r="P322" s="386"/>
      <c r="Q322" s="372"/>
      <c r="R322" s="372"/>
      <c r="S322" s="372"/>
      <c r="T322" s="372"/>
      <c r="U322" s="372"/>
      <c r="V322" s="372"/>
      <c r="W322" s="372"/>
      <c r="X322" s="372"/>
      <c r="Y322" s="372"/>
      <c r="Z322" s="372"/>
      <c r="AA322" s="372"/>
      <c r="AB322" s="372"/>
      <c r="AC322" s="372"/>
      <c r="AD322" s="74"/>
    </row>
    <row r="323" spans="1:30" s="170" customFormat="1" ht="18" customHeight="1">
      <c r="A323" s="111"/>
      <c r="B323" s="97"/>
      <c r="C323" s="98"/>
      <c r="D323" s="42">
        <v>21100180501</v>
      </c>
      <c r="E323" s="43" t="s">
        <v>359</v>
      </c>
      <c r="F323" s="44" t="s">
        <v>170</v>
      </c>
      <c r="G323" s="138">
        <v>1</v>
      </c>
      <c r="H323" s="136"/>
      <c r="I323" s="136">
        <v>30</v>
      </c>
      <c r="J323" s="96">
        <v>30</v>
      </c>
      <c r="K323" s="78">
        <f t="shared" si="29"/>
        <v>0</v>
      </c>
      <c r="L323" s="78">
        <f t="shared" si="30"/>
        <v>1.1000000000000001</v>
      </c>
      <c r="M323" s="45">
        <f t="shared" si="31"/>
        <v>24.8</v>
      </c>
      <c r="N323" s="375"/>
      <c r="O323" s="375"/>
      <c r="P323" s="386"/>
      <c r="Q323" s="375"/>
      <c r="R323" s="375"/>
      <c r="S323" s="375"/>
      <c r="T323" s="375"/>
      <c r="U323" s="375"/>
      <c r="V323" s="375"/>
      <c r="W323" s="375"/>
      <c r="X323" s="375"/>
      <c r="Y323" s="375"/>
      <c r="Z323" s="375"/>
      <c r="AA323" s="375"/>
      <c r="AB323" s="375"/>
      <c r="AC323" s="375"/>
      <c r="AD323" s="74"/>
    </row>
    <row r="324" spans="1:30" s="170" customFormat="1" ht="18" customHeight="1">
      <c r="A324" s="111"/>
      <c r="B324" s="97"/>
      <c r="C324" s="98"/>
      <c r="D324" s="42">
        <v>21100180501</v>
      </c>
      <c r="E324" s="43" t="s">
        <v>360</v>
      </c>
      <c r="F324" s="44" t="s">
        <v>170</v>
      </c>
      <c r="G324" s="138">
        <v>1</v>
      </c>
      <c r="H324" s="136"/>
      <c r="I324" s="136">
        <v>30</v>
      </c>
      <c r="J324" s="96">
        <v>30</v>
      </c>
      <c r="K324" s="78">
        <f t="shared" si="29"/>
        <v>0</v>
      </c>
      <c r="L324" s="78">
        <f t="shared" si="30"/>
        <v>1.1000000000000001</v>
      </c>
      <c r="M324" s="45">
        <f t="shared" si="31"/>
        <v>24.8</v>
      </c>
      <c r="N324" s="375"/>
      <c r="O324" s="375"/>
      <c r="P324" s="386"/>
      <c r="Q324" s="375"/>
      <c r="R324" s="375"/>
      <c r="S324" s="375"/>
      <c r="T324" s="375"/>
      <c r="U324" s="375"/>
      <c r="V324" s="375"/>
      <c r="W324" s="375"/>
      <c r="X324" s="375"/>
      <c r="Y324" s="375"/>
      <c r="Z324" s="375"/>
      <c r="AA324" s="375"/>
      <c r="AB324" s="375"/>
      <c r="AC324" s="375"/>
      <c r="AD324" s="74"/>
    </row>
    <row r="325" spans="1:30" ht="18" customHeight="1">
      <c r="A325" s="81"/>
      <c r="B325" s="97"/>
      <c r="C325" s="98"/>
      <c r="D325" s="42">
        <v>71400119909</v>
      </c>
      <c r="E325" s="43" t="s">
        <v>159</v>
      </c>
      <c r="F325" s="44" t="s">
        <v>282</v>
      </c>
      <c r="G325" s="138">
        <v>1</v>
      </c>
      <c r="H325" s="136">
        <v>30</v>
      </c>
      <c r="I325" s="136">
        <v>60</v>
      </c>
      <c r="J325" s="96">
        <v>35</v>
      </c>
      <c r="K325" s="78">
        <f t="shared" si="29"/>
        <v>1</v>
      </c>
      <c r="L325" s="78">
        <f t="shared" si="30"/>
        <v>1.1000000000000001</v>
      </c>
      <c r="M325" s="45">
        <f t="shared" si="31"/>
        <v>79.5</v>
      </c>
      <c r="N325" s="372"/>
      <c r="O325" s="372"/>
      <c r="P325" s="386"/>
      <c r="Q325" s="372"/>
      <c r="R325" s="372"/>
      <c r="S325" s="372"/>
      <c r="T325" s="372"/>
      <c r="U325" s="372"/>
      <c r="V325" s="372"/>
      <c r="W325" s="372"/>
      <c r="X325" s="372"/>
      <c r="Y325" s="372"/>
      <c r="Z325" s="372"/>
      <c r="AA325" s="372"/>
      <c r="AB325" s="372"/>
      <c r="AC325" s="372"/>
      <c r="AD325" s="74"/>
    </row>
    <row r="326" spans="1:30" ht="18" customHeight="1">
      <c r="A326" s="81"/>
      <c r="B326" s="97"/>
      <c r="C326" s="98"/>
      <c r="D326" s="42">
        <v>71400119909</v>
      </c>
      <c r="E326" s="43" t="s">
        <v>159</v>
      </c>
      <c r="F326" s="44" t="s">
        <v>283</v>
      </c>
      <c r="G326" s="138">
        <v>1</v>
      </c>
      <c r="H326" s="136">
        <v>30</v>
      </c>
      <c r="I326" s="136">
        <v>60</v>
      </c>
      <c r="J326" s="96">
        <v>35</v>
      </c>
      <c r="K326" s="78">
        <f t="shared" si="29"/>
        <v>1</v>
      </c>
      <c r="L326" s="78">
        <f t="shared" si="30"/>
        <v>1.1000000000000001</v>
      </c>
      <c r="M326" s="45">
        <f t="shared" si="31"/>
        <v>79.5</v>
      </c>
      <c r="N326" s="372"/>
      <c r="O326" s="372"/>
      <c r="P326" s="386"/>
      <c r="Q326" s="372"/>
      <c r="R326" s="372"/>
      <c r="S326" s="372"/>
      <c r="T326" s="372"/>
      <c r="U326" s="372"/>
      <c r="V326" s="372"/>
      <c r="W326" s="372"/>
      <c r="X326" s="372"/>
      <c r="Y326" s="372"/>
      <c r="Z326" s="372"/>
      <c r="AA326" s="372"/>
      <c r="AB326" s="372"/>
      <c r="AC326" s="372"/>
      <c r="AD326" s="74"/>
    </row>
    <row r="327" spans="1:30" ht="18" customHeight="1">
      <c r="A327" s="81"/>
      <c r="B327" s="97"/>
      <c r="C327" s="98"/>
      <c r="D327" s="42"/>
      <c r="E327" s="43" t="s">
        <v>216</v>
      </c>
      <c r="F327" s="44" t="s">
        <v>170</v>
      </c>
      <c r="G327" s="138"/>
      <c r="H327" s="136"/>
      <c r="I327" s="136"/>
      <c r="J327" s="96"/>
      <c r="K327" s="78">
        <f t="shared" si="29"/>
        <v>0</v>
      </c>
      <c r="L327" s="78">
        <f t="shared" si="30"/>
        <v>0</v>
      </c>
      <c r="M327" s="45">
        <f t="shared" si="31"/>
        <v>0</v>
      </c>
      <c r="N327" s="372"/>
      <c r="O327" s="372"/>
      <c r="P327" s="386"/>
      <c r="Q327" s="372"/>
      <c r="R327" s="372"/>
      <c r="S327" s="372"/>
      <c r="T327" s="372"/>
      <c r="U327" s="372"/>
      <c r="V327" s="372"/>
      <c r="W327" s="372"/>
      <c r="X327" s="372"/>
      <c r="Y327" s="372"/>
      <c r="Z327" s="372"/>
      <c r="AA327" s="372"/>
      <c r="AB327" s="372"/>
      <c r="AC327" s="372"/>
      <c r="AD327" s="74"/>
    </row>
    <row r="328" spans="1:30" ht="18" customHeight="1">
      <c r="A328" s="81"/>
      <c r="B328" s="97"/>
      <c r="C328" s="98"/>
      <c r="D328" s="42">
        <v>21100015201</v>
      </c>
      <c r="E328" s="43" t="s">
        <v>199</v>
      </c>
      <c r="F328" s="44" t="s">
        <v>258</v>
      </c>
      <c r="G328" s="138">
        <v>2</v>
      </c>
      <c r="H328" s="136">
        <v>45</v>
      </c>
      <c r="I328" s="136">
        <v>30</v>
      </c>
      <c r="J328" s="96">
        <v>40</v>
      </c>
      <c r="K328" s="78">
        <f t="shared" si="29"/>
        <v>1.2</v>
      </c>
      <c r="L328" s="78">
        <f t="shared" si="30"/>
        <v>1.2</v>
      </c>
      <c r="M328" s="45">
        <f t="shared" si="31"/>
        <v>81</v>
      </c>
      <c r="N328" s="372"/>
      <c r="O328" s="372"/>
      <c r="P328" s="386"/>
      <c r="Q328" s="372"/>
      <c r="R328" s="372"/>
      <c r="S328" s="372"/>
      <c r="T328" s="372"/>
      <c r="U328" s="372"/>
      <c r="V328" s="372"/>
      <c r="W328" s="372"/>
      <c r="X328" s="372"/>
      <c r="Y328" s="372"/>
      <c r="Z328" s="372"/>
      <c r="AA328" s="372"/>
      <c r="AB328" s="372"/>
      <c r="AC328" s="372"/>
      <c r="AD328" s="74"/>
    </row>
    <row r="329" spans="1:30" ht="18" customHeight="1">
      <c r="A329" s="111"/>
      <c r="B329" s="97"/>
      <c r="C329" s="98"/>
      <c r="D329" s="42">
        <v>21100119928</v>
      </c>
      <c r="E329" s="43" t="s">
        <v>159</v>
      </c>
      <c r="F329" s="44" t="s">
        <v>145</v>
      </c>
      <c r="G329" s="64">
        <v>2</v>
      </c>
      <c r="H329" s="292">
        <v>30</v>
      </c>
      <c r="I329" s="135">
        <v>60</v>
      </c>
      <c r="J329" s="72">
        <v>40</v>
      </c>
      <c r="K329" s="78">
        <f t="shared" si="29"/>
        <v>1.2</v>
      </c>
      <c r="L329" s="78">
        <f t="shared" si="30"/>
        <v>1.2</v>
      </c>
      <c r="M329" s="45">
        <f t="shared" si="31"/>
        <v>90</v>
      </c>
      <c r="N329" s="375"/>
      <c r="O329" s="375"/>
      <c r="P329" s="386"/>
      <c r="Q329" s="375"/>
      <c r="R329" s="375"/>
      <c r="S329" s="375"/>
      <c r="T329" s="375"/>
      <c r="U329" s="375"/>
      <c r="V329" s="375"/>
      <c r="W329" s="375"/>
      <c r="X329" s="375"/>
      <c r="Y329" s="375"/>
      <c r="Z329" s="375"/>
      <c r="AA329" s="375"/>
      <c r="AB329" s="375"/>
      <c r="AC329" s="375"/>
      <c r="AD329" s="74"/>
    </row>
    <row r="330" spans="1:30" ht="18" customHeight="1">
      <c r="A330" s="111"/>
      <c r="B330" s="97"/>
      <c r="C330" s="98"/>
      <c r="D330" s="42">
        <v>21100119903</v>
      </c>
      <c r="E330" s="43" t="s">
        <v>159</v>
      </c>
      <c r="F330" s="44" t="s">
        <v>499</v>
      </c>
      <c r="G330" s="64">
        <v>2</v>
      </c>
      <c r="H330" s="292">
        <v>30</v>
      </c>
      <c r="I330" s="135">
        <v>60</v>
      </c>
      <c r="J330" s="72">
        <v>40</v>
      </c>
      <c r="K330" s="78">
        <f t="shared" si="29"/>
        <v>1.2</v>
      </c>
      <c r="L330" s="78">
        <f t="shared" si="30"/>
        <v>1.2</v>
      </c>
      <c r="M330" s="45">
        <f t="shared" si="31"/>
        <v>90</v>
      </c>
      <c r="N330" s="375"/>
      <c r="O330" s="375"/>
      <c r="P330" s="386"/>
      <c r="Q330" s="375"/>
      <c r="R330" s="375"/>
      <c r="S330" s="375"/>
      <c r="T330" s="375"/>
      <c r="U330" s="375"/>
      <c r="V330" s="375"/>
      <c r="W330" s="375"/>
      <c r="X330" s="375"/>
      <c r="Y330" s="375"/>
      <c r="Z330" s="375"/>
      <c r="AA330" s="375"/>
      <c r="AB330" s="375"/>
      <c r="AC330" s="375"/>
      <c r="AD330" s="74"/>
    </row>
    <row r="331" spans="1:30" ht="18" customHeight="1">
      <c r="A331" s="111"/>
      <c r="B331" s="97"/>
      <c r="C331" s="98"/>
      <c r="D331" s="42">
        <v>21100119910</v>
      </c>
      <c r="E331" s="43" t="s">
        <v>159</v>
      </c>
      <c r="F331" s="44" t="s">
        <v>500</v>
      </c>
      <c r="G331" s="138">
        <v>2</v>
      </c>
      <c r="H331" s="136">
        <v>30</v>
      </c>
      <c r="I331" s="136">
        <v>60</v>
      </c>
      <c r="J331" s="96">
        <v>40</v>
      </c>
      <c r="K331" s="78">
        <f t="shared" si="29"/>
        <v>1.2</v>
      </c>
      <c r="L331" s="78">
        <f t="shared" si="30"/>
        <v>1.2</v>
      </c>
      <c r="M331" s="45">
        <f t="shared" si="31"/>
        <v>90</v>
      </c>
      <c r="N331" s="375"/>
      <c r="O331" s="375"/>
      <c r="P331" s="386"/>
      <c r="Q331" s="375"/>
      <c r="R331" s="375"/>
      <c r="S331" s="375"/>
      <c r="T331" s="375"/>
      <c r="U331" s="375"/>
      <c r="V331" s="375"/>
      <c r="W331" s="375"/>
      <c r="X331" s="375"/>
      <c r="Y331" s="375"/>
      <c r="Z331" s="375"/>
      <c r="AA331" s="375"/>
      <c r="AB331" s="375"/>
      <c r="AC331" s="375"/>
      <c r="AD331" s="74"/>
    </row>
    <row r="332" spans="1:30" s="170" customFormat="1" ht="18" customHeight="1">
      <c r="A332" s="111"/>
      <c r="B332" s="97"/>
      <c r="C332" s="98"/>
      <c r="D332" s="42">
        <v>21100015203</v>
      </c>
      <c r="E332" s="43" t="s">
        <v>501</v>
      </c>
      <c r="F332" s="44" t="s">
        <v>181</v>
      </c>
      <c r="G332" s="138">
        <v>2</v>
      </c>
      <c r="H332" s="136">
        <v>30</v>
      </c>
      <c r="I332" s="136">
        <v>30</v>
      </c>
      <c r="J332" s="96">
        <v>50</v>
      </c>
      <c r="K332" s="78">
        <f t="shared" si="29"/>
        <v>1.2</v>
      </c>
      <c r="L332" s="78">
        <f t="shared" si="30"/>
        <v>1.2</v>
      </c>
      <c r="M332" s="45">
        <f t="shared" si="31"/>
        <v>63</v>
      </c>
      <c r="N332" s="375"/>
      <c r="O332" s="375"/>
      <c r="P332" s="386"/>
      <c r="Q332" s="375"/>
      <c r="R332" s="375"/>
      <c r="S332" s="375"/>
      <c r="T332" s="375"/>
      <c r="U332" s="375"/>
      <c r="V332" s="375"/>
      <c r="W332" s="375"/>
      <c r="X332" s="375"/>
      <c r="Y332" s="375"/>
      <c r="Z332" s="375"/>
      <c r="AA332" s="375"/>
      <c r="AB332" s="375"/>
      <c r="AC332" s="375"/>
      <c r="AD332" s="74"/>
    </row>
    <row r="333" spans="1:30" s="170" customFormat="1" ht="18" customHeight="1">
      <c r="A333" s="111"/>
      <c r="B333" s="97"/>
      <c r="C333" s="98"/>
      <c r="D333" s="42" t="s">
        <v>502</v>
      </c>
      <c r="E333" s="43" t="s">
        <v>501</v>
      </c>
      <c r="F333" s="44" t="s">
        <v>204</v>
      </c>
      <c r="G333" s="138">
        <v>2</v>
      </c>
      <c r="H333" s="136">
        <v>30</v>
      </c>
      <c r="I333" s="136">
        <v>30</v>
      </c>
      <c r="J333" s="96">
        <v>50</v>
      </c>
      <c r="K333" s="78">
        <f t="shared" si="29"/>
        <v>1.2</v>
      </c>
      <c r="L333" s="78">
        <f t="shared" si="30"/>
        <v>1.2</v>
      </c>
      <c r="M333" s="45">
        <f t="shared" si="31"/>
        <v>63</v>
      </c>
      <c r="N333" s="375"/>
      <c r="O333" s="375"/>
      <c r="P333" s="386"/>
      <c r="Q333" s="375"/>
      <c r="R333" s="375"/>
      <c r="S333" s="375"/>
      <c r="T333" s="375"/>
      <c r="U333" s="375"/>
      <c r="V333" s="375"/>
      <c r="W333" s="375"/>
      <c r="X333" s="375"/>
      <c r="Y333" s="375"/>
      <c r="Z333" s="375"/>
      <c r="AA333" s="375"/>
      <c r="AB333" s="375"/>
      <c r="AC333" s="375"/>
      <c r="AD333" s="74"/>
    </row>
    <row r="334" spans="1:30" s="170" customFormat="1" ht="18" customHeight="1">
      <c r="A334" s="111"/>
      <c r="B334" s="97"/>
      <c r="C334" s="98"/>
      <c r="D334" s="42">
        <v>71400174201</v>
      </c>
      <c r="E334" s="43" t="s">
        <v>272</v>
      </c>
      <c r="F334" s="44" t="s">
        <v>143</v>
      </c>
      <c r="G334" s="138">
        <v>2</v>
      </c>
      <c r="H334" s="136">
        <v>15</v>
      </c>
      <c r="I334" s="136">
        <v>30</v>
      </c>
      <c r="J334" s="96">
        <v>30</v>
      </c>
      <c r="K334" s="78">
        <f t="shared" ref="K334:K335" si="35">IF(OR(LEFT(E334,2)="ĐA",LEFT(E334,2)="DA",LEFT(E334,5)="Đồ án",LEFT(E334,5)="Đồán ",LEFT(E334,9)="Sinh hoạt",LEFT(E334,9)="sinh hoạt",LEFT(E334,6)="Cố vấn",LEFT(E334,6)="cố vấn",LEFT(E334,4)="cvht",LEFT(E334,4)="CVHT",LEFT(E334,4)="shcn",LEFT(E334,4)="SHCN"),0,(IF(AND(H334&gt;0,J334&gt;0),IF(J334&gt;60,1.3,IF(J334&gt;35,1.2,1)),0)))</f>
        <v>1</v>
      </c>
      <c r="L334" s="78">
        <f t="shared" si="30"/>
        <v>1.1000000000000001</v>
      </c>
      <c r="M334" s="45">
        <f t="shared" si="31"/>
        <v>39.799999999999997</v>
      </c>
      <c r="N334" s="375"/>
      <c r="O334" s="375"/>
      <c r="P334" s="386"/>
      <c r="Q334" s="375"/>
      <c r="R334" s="375"/>
      <c r="S334" s="375"/>
      <c r="T334" s="375"/>
      <c r="U334" s="375"/>
      <c r="V334" s="375"/>
      <c r="W334" s="375"/>
      <c r="X334" s="375"/>
      <c r="Y334" s="375"/>
      <c r="Z334" s="375"/>
      <c r="AA334" s="375"/>
      <c r="AB334" s="375"/>
      <c r="AC334" s="375"/>
      <c r="AD334" s="74"/>
    </row>
    <row r="335" spans="1:30" s="170" customFormat="1" ht="18" customHeight="1">
      <c r="A335" s="111"/>
      <c r="B335" s="97"/>
      <c r="C335" s="98"/>
      <c r="D335" s="42">
        <v>71400174202</v>
      </c>
      <c r="E335" s="43" t="s">
        <v>272</v>
      </c>
      <c r="F335" s="44" t="s">
        <v>142</v>
      </c>
      <c r="G335" s="138">
        <v>2</v>
      </c>
      <c r="H335" s="136">
        <v>15</v>
      </c>
      <c r="I335" s="136">
        <v>30</v>
      </c>
      <c r="J335" s="96">
        <v>50</v>
      </c>
      <c r="K335" s="78">
        <f t="shared" si="35"/>
        <v>1.2</v>
      </c>
      <c r="L335" s="78">
        <f t="shared" ref="L335" si="36">IF(OR(LEFT(E335,2)="ĐA",LEFT(E335,2)="DA",LEFT(E335,5)="Đồ án",LEFT(E335,5)="Đồán "),0,IF(AND(J335&gt;0,I335&gt;0),IF(AND(OR(LEFT(E335,4)="GDQP",LEFT(E335,4)="gdqp",LEFT(E335,19)="Giáo dục quốc phòng"),J335&gt;50),1.3,IF(J335&gt;35,1.2,IF(J335&gt;29,1.1,1))),0))</f>
        <v>1.2</v>
      </c>
      <c r="M335" s="45">
        <f t="shared" ref="M335" si="37">ROUND(IF(OR(LEFT(E335,2)="ĐA",LEFT(E335,2)="DA",LEFT(E335,5)="Đồ án",LEFT(E335,5)="Đồán "),J335*0.5,(IF(H335&gt;0,H335*K335,"0")+IF(I335&gt;0,(I335*0.75)*L335,"0"))),1)</f>
        <v>45</v>
      </c>
      <c r="N335" s="375"/>
      <c r="O335" s="375"/>
      <c r="P335" s="386"/>
      <c r="Q335" s="375"/>
      <c r="R335" s="375"/>
      <c r="S335" s="375"/>
      <c r="T335" s="375"/>
      <c r="U335" s="375"/>
      <c r="V335" s="375"/>
      <c r="W335" s="375"/>
      <c r="X335" s="375"/>
      <c r="Y335" s="375"/>
      <c r="Z335" s="375"/>
      <c r="AA335" s="375"/>
      <c r="AB335" s="375"/>
      <c r="AC335" s="375"/>
      <c r="AD335" s="74"/>
    </row>
    <row r="336" spans="1:30" s="263" customFormat="1" ht="18" hidden="1" customHeight="1">
      <c r="A336" s="111"/>
      <c r="B336" s="97"/>
      <c r="C336" s="98"/>
      <c r="D336" s="42"/>
      <c r="E336" s="43"/>
      <c r="F336" s="44"/>
      <c r="G336" s="138"/>
      <c r="H336" s="136"/>
      <c r="I336" s="136"/>
      <c r="J336" s="96"/>
      <c r="K336" s="78"/>
      <c r="L336" s="78"/>
      <c r="M336" s="45"/>
      <c r="N336" s="375"/>
      <c r="O336" s="375"/>
      <c r="P336" s="386"/>
      <c r="Q336" s="375"/>
      <c r="R336" s="375"/>
      <c r="S336" s="375"/>
      <c r="T336" s="375"/>
      <c r="U336" s="375"/>
      <c r="V336" s="375"/>
      <c r="W336" s="375"/>
      <c r="X336" s="375"/>
      <c r="Y336" s="375"/>
      <c r="Z336" s="375"/>
      <c r="AA336" s="375"/>
      <c r="AB336" s="375"/>
      <c r="AC336" s="375"/>
      <c r="AD336" s="74"/>
    </row>
    <row r="337" spans="1:30" s="263" customFormat="1" ht="18" hidden="1" customHeight="1">
      <c r="A337" s="111"/>
      <c r="B337" s="97"/>
      <c r="C337" s="98"/>
      <c r="D337" s="42"/>
      <c r="E337" s="43"/>
      <c r="F337" s="44"/>
      <c r="G337" s="138"/>
      <c r="H337" s="136"/>
      <c r="I337" s="136"/>
      <c r="J337" s="96"/>
      <c r="K337" s="78"/>
      <c r="L337" s="78"/>
      <c r="M337" s="45"/>
      <c r="N337" s="375"/>
      <c r="O337" s="375"/>
      <c r="P337" s="386"/>
      <c r="Q337" s="375"/>
      <c r="R337" s="375"/>
      <c r="S337" s="375"/>
      <c r="T337" s="375"/>
      <c r="U337" s="375"/>
      <c r="V337" s="375"/>
      <c r="W337" s="375"/>
      <c r="X337" s="375"/>
      <c r="Y337" s="375"/>
      <c r="Z337" s="375"/>
      <c r="AA337" s="375"/>
      <c r="AB337" s="375"/>
      <c r="AC337" s="375"/>
      <c r="AD337" s="74"/>
    </row>
    <row r="338" spans="1:30" s="170" customFormat="1" ht="18" hidden="1" customHeight="1">
      <c r="A338" s="111"/>
      <c r="B338" s="97"/>
      <c r="C338" s="98"/>
      <c r="D338" s="42"/>
      <c r="E338" s="43"/>
      <c r="F338" s="44"/>
      <c r="G338" s="138"/>
      <c r="H338" s="136"/>
      <c r="I338" s="136"/>
      <c r="J338" s="96"/>
      <c r="K338" s="78">
        <f t="shared" si="29"/>
        <v>0</v>
      </c>
      <c r="L338" s="78">
        <f t="shared" si="30"/>
        <v>0</v>
      </c>
      <c r="M338" s="45">
        <f t="shared" si="31"/>
        <v>0</v>
      </c>
      <c r="N338" s="375"/>
      <c r="O338" s="375"/>
      <c r="P338" s="386"/>
      <c r="Q338" s="375"/>
      <c r="R338" s="375"/>
      <c r="S338" s="375"/>
      <c r="T338" s="375"/>
      <c r="U338" s="375"/>
      <c r="V338" s="375"/>
      <c r="W338" s="375"/>
      <c r="X338" s="375"/>
      <c r="Y338" s="375"/>
      <c r="Z338" s="375"/>
      <c r="AA338" s="375"/>
      <c r="AB338" s="375"/>
      <c r="AC338" s="375"/>
      <c r="AD338" s="74"/>
    </row>
    <row r="339" spans="1:30" s="170" customFormat="1" ht="18" hidden="1" customHeight="1">
      <c r="A339" s="111"/>
      <c r="B339" s="97"/>
      <c r="C339" s="98"/>
      <c r="D339" s="42"/>
      <c r="E339" s="43"/>
      <c r="F339" s="44"/>
      <c r="G339" s="138"/>
      <c r="H339" s="136"/>
      <c r="I339" s="136"/>
      <c r="J339" s="96"/>
      <c r="K339" s="78">
        <f t="shared" si="29"/>
        <v>0</v>
      </c>
      <c r="L339" s="78">
        <f t="shared" si="30"/>
        <v>0</v>
      </c>
      <c r="M339" s="45">
        <f t="shared" si="31"/>
        <v>0</v>
      </c>
      <c r="N339" s="375"/>
      <c r="O339" s="375"/>
      <c r="P339" s="386"/>
      <c r="Q339" s="375"/>
      <c r="R339" s="375"/>
      <c r="S339" s="375"/>
      <c r="T339" s="375"/>
      <c r="U339" s="375"/>
      <c r="V339" s="375"/>
      <c r="W339" s="375"/>
      <c r="X339" s="375"/>
      <c r="Y339" s="375"/>
      <c r="Z339" s="375"/>
      <c r="AA339" s="375"/>
      <c r="AB339" s="375"/>
      <c r="AC339" s="375"/>
      <c r="AD339" s="74"/>
    </row>
    <row r="340" spans="1:30" ht="18" customHeight="1">
      <c r="A340" s="94">
        <v>17</v>
      </c>
      <c r="B340" s="258" t="s">
        <v>106</v>
      </c>
      <c r="C340" s="259" t="s">
        <v>107</v>
      </c>
      <c r="D340" s="311" t="s">
        <v>334</v>
      </c>
      <c r="E340" s="312" t="s">
        <v>176</v>
      </c>
      <c r="F340" s="313" t="s">
        <v>177</v>
      </c>
      <c r="G340" s="317">
        <v>1</v>
      </c>
      <c r="H340" s="318">
        <v>45</v>
      </c>
      <c r="I340" s="319">
        <v>0</v>
      </c>
      <c r="J340" s="316">
        <v>65</v>
      </c>
      <c r="K340" s="78">
        <f t="shared" si="29"/>
        <v>1.3</v>
      </c>
      <c r="L340" s="78">
        <f t="shared" si="30"/>
        <v>0</v>
      </c>
      <c r="M340" s="45">
        <f t="shared" si="31"/>
        <v>58.5</v>
      </c>
      <c r="N340" s="381">
        <f>64.5+430*20%*17/44</f>
        <v>97.72727272727272</v>
      </c>
      <c r="O340" s="376">
        <v>0</v>
      </c>
      <c r="P340" s="374">
        <f>SUM(M340:M359)+N340+O340</f>
        <v>893.72727272727275</v>
      </c>
      <c r="Q340" s="376">
        <v>21.4</v>
      </c>
      <c r="R340" s="374"/>
      <c r="S340" s="379">
        <v>430</v>
      </c>
      <c r="T340" s="376">
        <v>430</v>
      </c>
      <c r="U340" s="379">
        <v>112</v>
      </c>
      <c r="V340" s="406">
        <v>112</v>
      </c>
      <c r="W340" s="379">
        <v>56</v>
      </c>
      <c r="X340" s="376">
        <v>56</v>
      </c>
      <c r="Y340" s="374">
        <f>ROUND((P340-T340),1)</f>
        <v>463.7</v>
      </c>
      <c r="Z340" s="419">
        <f>IF(OR(SUM(V340:V359)="",SUM(Q340:Q359)=""),0,IF(OR(SUM(U340:U359)=320,SUM(V340:V359)&gt;0),ROUND((SUM(Q340:Q359)-SUM(V340:V359)),1),0))</f>
        <v>-90.6</v>
      </c>
      <c r="AA340" s="419">
        <f>IF(OR(SUM(X340:X359)="",SUM(R340:R359)=""),0,IF(OR(SUM(W340:W359)=160,SUM(X340:X359)&gt;0),ROUND((SUM(R340:R359)-SUM(X340:X359)),1),0))</f>
        <v>-56</v>
      </c>
      <c r="AB340" s="420"/>
      <c r="AC340" s="427">
        <f>SUM(Y340:AA359)</f>
        <v>317.10000000000002</v>
      </c>
      <c r="AD340" s="427"/>
    </row>
    <row r="341" spans="1:30" ht="18" customHeight="1">
      <c r="A341" s="81"/>
      <c r="B341" s="97"/>
      <c r="C341" s="98"/>
      <c r="D341" s="311" t="s">
        <v>334</v>
      </c>
      <c r="E341" s="312" t="s">
        <v>490</v>
      </c>
      <c r="F341" s="313" t="s">
        <v>177</v>
      </c>
      <c r="G341" s="314">
        <v>1</v>
      </c>
      <c r="H341" s="320">
        <v>0</v>
      </c>
      <c r="I341" s="321">
        <v>60</v>
      </c>
      <c r="J341" s="316">
        <v>33</v>
      </c>
      <c r="K341" s="78">
        <f t="shared" ref="K341:K407" si="38">IF(OR(LEFT(E341,2)="ĐA",LEFT(E341,2)="DA",LEFT(E341,5)="Đồ án",LEFT(E341,5)="Đồán ",LEFT(E341,9)="Sinh hoạt",LEFT(E341,9)="sinh hoạt",LEFT(E341,6)="Cố vấn",LEFT(E341,6)="cố vấn",LEFT(E341,4)="cvht",LEFT(E341,4)="CVHT",LEFT(E341,4)="shcn",LEFT(E341,4)="SHCN"),0,(IF(AND(H341&gt;0,J341&gt;0),IF(J341&gt;60,1.3,IF(J341&gt;35,1.2,1)),0)))</f>
        <v>0</v>
      </c>
      <c r="L341" s="78">
        <f t="shared" ref="L341:L407" si="39">IF(OR(LEFT(E341,2)="ĐA",LEFT(E341,2)="DA",LEFT(E341,5)="Đồ án",LEFT(E341,5)="Đồán "),0,IF(AND(J341&gt;0,I341&gt;0),IF(AND(OR(LEFT(E341,4)="GDQP",LEFT(E341,4)="gdqp",LEFT(E341,19)="Giáo dục quốc phòng"),J341&gt;50),1.3,IF(J341&gt;35,1.2,IF(J341&gt;29,1.1,1))),0))</f>
        <v>1.1000000000000001</v>
      </c>
      <c r="M341" s="45">
        <f t="shared" ref="M341:M407" si="40">ROUND(IF(OR(LEFT(E341,2)="ĐA",LEFT(E341,2)="DA",LEFT(E341,5)="Đồ án",LEFT(E341,5)="Đồán "),J341*0.5,(IF(H341&gt;0,H341*K341,"0")+IF(I341&gt;0,(I341*0.75)*L341,"0"))),1)</f>
        <v>49.5</v>
      </c>
      <c r="N341" s="372"/>
      <c r="O341" s="372"/>
      <c r="P341" s="372"/>
      <c r="Q341" s="372"/>
      <c r="R341" s="372"/>
      <c r="S341" s="380"/>
      <c r="T341" s="378"/>
      <c r="U341" s="372"/>
      <c r="V341" s="372"/>
      <c r="W341" s="372"/>
      <c r="X341" s="372"/>
      <c r="Y341" s="372"/>
      <c r="Z341" s="372"/>
      <c r="AA341" s="372"/>
      <c r="AB341" s="372"/>
      <c r="AC341" s="372"/>
      <c r="AD341" s="372"/>
    </row>
    <row r="342" spans="1:30" ht="18" customHeight="1">
      <c r="A342" s="81"/>
      <c r="B342" s="97"/>
      <c r="C342" s="98"/>
      <c r="D342" s="311" t="s">
        <v>334</v>
      </c>
      <c r="E342" s="312" t="s">
        <v>491</v>
      </c>
      <c r="F342" s="313" t="s">
        <v>489</v>
      </c>
      <c r="G342" s="314">
        <v>1</v>
      </c>
      <c r="H342" s="322">
        <v>0</v>
      </c>
      <c r="I342" s="323">
        <v>60</v>
      </c>
      <c r="J342" s="316">
        <v>32</v>
      </c>
      <c r="K342" s="78">
        <f t="shared" si="38"/>
        <v>0</v>
      </c>
      <c r="L342" s="78">
        <f t="shared" si="39"/>
        <v>1.1000000000000001</v>
      </c>
      <c r="M342" s="45">
        <f t="shared" si="40"/>
        <v>49.5</v>
      </c>
      <c r="N342" s="372"/>
      <c r="O342" s="372"/>
      <c r="P342" s="372"/>
      <c r="Q342" s="372"/>
      <c r="R342" s="372"/>
      <c r="S342" s="380"/>
      <c r="T342" s="378"/>
      <c r="U342" s="372"/>
      <c r="V342" s="372"/>
      <c r="W342" s="372"/>
      <c r="X342" s="372"/>
      <c r="Y342" s="372"/>
      <c r="Z342" s="372"/>
      <c r="AA342" s="372"/>
      <c r="AB342" s="372"/>
      <c r="AC342" s="372"/>
      <c r="AD342" s="372"/>
    </row>
    <row r="343" spans="1:30" ht="18" customHeight="1">
      <c r="A343" s="81"/>
      <c r="B343" s="97"/>
      <c r="C343" s="98"/>
      <c r="D343" s="311" t="s">
        <v>335</v>
      </c>
      <c r="E343" s="312" t="s">
        <v>178</v>
      </c>
      <c r="F343" s="313" t="s">
        <v>179</v>
      </c>
      <c r="G343" s="314">
        <v>1</v>
      </c>
      <c r="H343" s="322">
        <v>60</v>
      </c>
      <c r="I343" s="323">
        <v>30</v>
      </c>
      <c r="J343" s="316">
        <v>43</v>
      </c>
      <c r="K343" s="78">
        <f t="shared" si="38"/>
        <v>1.2</v>
      </c>
      <c r="L343" s="78">
        <f t="shared" si="39"/>
        <v>1.2</v>
      </c>
      <c r="M343" s="45">
        <f t="shared" si="40"/>
        <v>99</v>
      </c>
      <c r="N343" s="372"/>
      <c r="O343" s="372"/>
      <c r="P343" s="372"/>
      <c r="Q343" s="372"/>
      <c r="R343" s="372"/>
      <c r="S343" s="380"/>
      <c r="T343" s="378"/>
      <c r="U343" s="372"/>
      <c r="V343" s="372"/>
      <c r="W343" s="372"/>
      <c r="X343" s="372"/>
      <c r="Y343" s="372"/>
      <c r="Z343" s="372"/>
      <c r="AA343" s="372"/>
      <c r="AB343" s="372"/>
      <c r="AC343" s="372"/>
      <c r="AD343" s="372"/>
    </row>
    <row r="344" spans="1:30" ht="18" customHeight="1">
      <c r="A344" s="81"/>
      <c r="B344" s="97"/>
      <c r="C344" s="98"/>
      <c r="D344" s="311"/>
      <c r="E344" s="324" t="s">
        <v>188</v>
      </c>
      <c r="F344" s="325" t="s">
        <v>179</v>
      </c>
      <c r="G344" s="327">
        <v>1</v>
      </c>
      <c r="H344" s="328"/>
      <c r="I344" s="329"/>
      <c r="J344" s="326">
        <v>43</v>
      </c>
      <c r="K344" s="78">
        <f t="shared" si="38"/>
        <v>0</v>
      </c>
      <c r="L344" s="78">
        <f t="shared" si="39"/>
        <v>0</v>
      </c>
      <c r="M344" s="45">
        <f t="shared" si="40"/>
        <v>21.5</v>
      </c>
      <c r="N344" s="372"/>
      <c r="O344" s="372"/>
      <c r="P344" s="372"/>
      <c r="Q344" s="372"/>
      <c r="R344" s="372"/>
      <c r="S344" s="380"/>
      <c r="T344" s="378"/>
      <c r="U344" s="372"/>
      <c r="V344" s="372"/>
      <c r="W344" s="372"/>
      <c r="X344" s="372"/>
      <c r="Y344" s="372"/>
      <c r="Z344" s="372"/>
      <c r="AA344" s="372"/>
      <c r="AB344" s="372"/>
      <c r="AC344" s="372"/>
      <c r="AD344" s="372"/>
    </row>
    <row r="345" spans="1:30" ht="18" customHeight="1">
      <c r="A345" s="81"/>
      <c r="B345" s="97"/>
      <c r="C345" s="98"/>
      <c r="D345" s="311" t="s">
        <v>336</v>
      </c>
      <c r="E345" s="312" t="s">
        <v>180</v>
      </c>
      <c r="F345" s="313" t="s">
        <v>167</v>
      </c>
      <c r="G345" s="314">
        <v>1</v>
      </c>
      <c r="H345" s="320">
        <v>45</v>
      </c>
      <c r="I345" s="321">
        <v>30</v>
      </c>
      <c r="J345" s="316">
        <v>37</v>
      </c>
      <c r="K345" s="78">
        <f t="shared" si="38"/>
        <v>1.2</v>
      </c>
      <c r="L345" s="78">
        <f t="shared" si="39"/>
        <v>1.2</v>
      </c>
      <c r="M345" s="45">
        <f t="shared" si="40"/>
        <v>81</v>
      </c>
      <c r="N345" s="372"/>
      <c r="O345" s="372"/>
      <c r="P345" s="372"/>
      <c r="Q345" s="372"/>
      <c r="R345" s="372"/>
      <c r="S345" s="380"/>
      <c r="T345" s="378"/>
      <c r="U345" s="372"/>
      <c r="V345" s="372"/>
      <c r="W345" s="372"/>
      <c r="X345" s="372"/>
      <c r="Y345" s="372"/>
      <c r="Z345" s="372"/>
      <c r="AA345" s="372"/>
      <c r="AB345" s="372"/>
      <c r="AC345" s="372"/>
      <c r="AD345" s="372"/>
    </row>
    <row r="346" spans="1:30" ht="18" customHeight="1">
      <c r="A346" s="111"/>
      <c r="B346" s="97"/>
      <c r="C346" s="98"/>
      <c r="D346" s="311" t="s">
        <v>337</v>
      </c>
      <c r="E346" s="312" t="s">
        <v>159</v>
      </c>
      <c r="F346" s="313" t="s">
        <v>181</v>
      </c>
      <c r="G346" s="314">
        <v>1</v>
      </c>
      <c r="H346" s="320">
        <v>30</v>
      </c>
      <c r="I346" s="321">
        <v>60</v>
      </c>
      <c r="J346" s="316">
        <v>42</v>
      </c>
      <c r="K346" s="78">
        <f t="shared" si="38"/>
        <v>1.2</v>
      </c>
      <c r="L346" s="78">
        <f t="shared" si="39"/>
        <v>1.2</v>
      </c>
      <c r="M346" s="45">
        <f t="shared" si="40"/>
        <v>90</v>
      </c>
      <c r="N346" s="375"/>
      <c r="O346" s="375"/>
      <c r="P346" s="375"/>
      <c r="Q346" s="375"/>
      <c r="R346" s="375"/>
      <c r="S346" s="380"/>
      <c r="T346" s="378"/>
      <c r="U346" s="375"/>
      <c r="V346" s="375"/>
      <c r="W346" s="375"/>
      <c r="X346" s="375"/>
      <c r="Y346" s="375"/>
      <c r="Z346" s="375"/>
      <c r="AA346" s="375"/>
      <c r="AB346" s="375"/>
      <c r="AC346" s="375"/>
      <c r="AD346" s="375"/>
    </row>
    <row r="347" spans="1:30" ht="18" customHeight="1">
      <c r="A347" s="111"/>
      <c r="B347" s="97"/>
      <c r="C347" s="98"/>
      <c r="D347" s="311"/>
      <c r="E347" s="312" t="s">
        <v>216</v>
      </c>
      <c r="F347" s="313" t="s">
        <v>181</v>
      </c>
      <c r="G347" s="330"/>
      <c r="H347" s="331"/>
      <c r="I347" s="332"/>
      <c r="J347" s="316"/>
      <c r="K347" s="78">
        <f t="shared" si="38"/>
        <v>0</v>
      </c>
      <c r="L347" s="78">
        <f t="shared" si="39"/>
        <v>0</v>
      </c>
      <c r="M347" s="45">
        <f t="shared" si="40"/>
        <v>0</v>
      </c>
      <c r="N347" s="375"/>
      <c r="O347" s="375"/>
      <c r="P347" s="375"/>
      <c r="Q347" s="375"/>
      <c r="R347" s="375"/>
      <c r="S347" s="380"/>
      <c r="T347" s="378"/>
      <c r="U347" s="375"/>
      <c r="V347" s="375"/>
      <c r="W347" s="375"/>
      <c r="X347" s="375"/>
      <c r="Y347" s="375"/>
      <c r="Z347" s="375"/>
      <c r="AA347" s="375"/>
      <c r="AB347" s="375"/>
      <c r="AC347" s="375"/>
      <c r="AD347" s="375"/>
    </row>
    <row r="348" spans="1:30" s="170" customFormat="1" ht="18" customHeight="1">
      <c r="A348" s="111"/>
      <c r="B348" s="97"/>
      <c r="C348" s="98"/>
      <c r="D348" s="311"/>
      <c r="E348" s="312" t="s">
        <v>382</v>
      </c>
      <c r="F348" s="313" t="s">
        <v>200</v>
      </c>
      <c r="G348" s="314">
        <v>2</v>
      </c>
      <c r="H348" s="320">
        <v>45</v>
      </c>
      <c r="I348" s="321">
        <v>30</v>
      </c>
      <c r="J348" s="316">
        <v>37</v>
      </c>
      <c r="K348" s="78">
        <f t="shared" si="38"/>
        <v>1.2</v>
      </c>
      <c r="L348" s="78">
        <f t="shared" si="39"/>
        <v>1.2</v>
      </c>
      <c r="M348" s="45">
        <f t="shared" si="40"/>
        <v>81</v>
      </c>
      <c r="N348" s="375"/>
      <c r="O348" s="375"/>
      <c r="P348" s="375"/>
      <c r="Q348" s="375"/>
      <c r="R348" s="375"/>
      <c r="S348" s="380"/>
      <c r="T348" s="378"/>
      <c r="U348" s="375"/>
      <c r="V348" s="375"/>
      <c r="W348" s="375"/>
      <c r="X348" s="375"/>
      <c r="Y348" s="375"/>
      <c r="Z348" s="375"/>
      <c r="AA348" s="375"/>
      <c r="AB348" s="375"/>
      <c r="AC348" s="375"/>
      <c r="AD348" s="375"/>
    </row>
    <row r="349" spans="1:30" ht="18" customHeight="1">
      <c r="A349" s="111"/>
      <c r="B349" s="97"/>
      <c r="C349" s="98"/>
      <c r="D349" s="311"/>
      <c r="E349" s="312" t="s">
        <v>382</v>
      </c>
      <c r="F349" s="313" t="s">
        <v>235</v>
      </c>
      <c r="G349" s="314">
        <v>2</v>
      </c>
      <c r="H349" s="320">
        <v>45</v>
      </c>
      <c r="I349" s="321">
        <v>30</v>
      </c>
      <c r="J349" s="316">
        <v>38</v>
      </c>
      <c r="K349" s="78">
        <f t="shared" si="38"/>
        <v>1.2</v>
      </c>
      <c r="L349" s="78">
        <f t="shared" si="39"/>
        <v>1.2</v>
      </c>
      <c r="M349" s="45">
        <f t="shared" si="40"/>
        <v>81</v>
      </c>
      <c r="N349" s="375"/>
      <c r="O349" s="375"/>
      <c r="P349" s="375"/>
      <c r="Q349" s="375"/>
      <c r="R349" s="375"/>
      <c r="S349" s="380"/>
      <c r="T349" s="378"/>
      <c r="U349" s="375"/>
      <c r="V349" s="375"/>
      <c r="W349" s="375"/>
      <c r="X349" s="375"/>
      <c r="Y349" s="375"/>
      <c r="Z349" s="375"/>
      <c r="AA349" s="375"/>
      <c r="AB349" s="375"/>
      <c r="AC349" s="375"/>
      <c r="AD349" s="375"/>
    </row>
    <row r="350" spans="1:30" s="170" customFormat="1" ht="18" customHeight="1">
      <c r="A350" s="111"/>
      <c r="B350" s="97"/>
      <c r="C350" s="98"/>
      <c r="D350" s="311"/>
      <c r="E350" s="312" t="s">
        <v>382</v>
      </c>
      <c r="F350" s="313" t="s">
        <v>278</v>
      </c>
      <c r="G350" s="314">
        <v>2</v>
      </c>
      <c r="H350" s="320">
        <v>45</v>
      </c>
      <c r="I350" s="321">
        <v>30</v>
      </c>
      <c r="J350" s="316">
        <v>40</v>
      </c>
      <c r="K350" s="78">
        <f t="shared" si="38"/>
        <v>1.2</v>
      </c>
      <c r="L350" s="78">
        <f t="shared" si="39"/>
        <v>1.2</v>
      </c>
      <c r="M350" s="45">
        <f t="shared" si="40"/>
        <v>81</v>
      </c>
      <c r="N350" s="375"/>
      <c r="O350" s="375"/>
      <c r="P350" s="375"/>
      <c r="Q350" s="375"/>
      <c r="R350" s="375"/>
      <c r="S350" s="380"/>
      <c r="T350" s="378"/>
      <c r="U350" s="375"/>
      <c r="V350" s="375"/>
      <c r="W350" s="375"/>
      <c r="X350" s="375"/>
      <c r="Y350" s="375"/>
      <c r="Z350" s="375"/>
      <c r="AA350" s="375"/>
      <c r="AB350" s="375"/>
      <c r="AC350" s="375"/>
      <c r="AD350" s="375"/>
    </row>
    <row r="351" spans="1:30" ht="18" customHeight="1">
      <c r="A351" s="111"/>
      <c r="B351" s="97"/>
      <c r="C351" s="98"/>
      <c r="D351" s="311"/>
      <c r="E351" s="312" t="s">
        <v>159</v>
      </c>
      <c r="F351" s="313" t="s">
        <v>397</v>
      </c>
      <c r="G351" s="314">
        <v>2</v>
      </c>
      <c r="H351" s="320">
        <v>30</v>
      </c>
      <c r="I351" s="321">
        <v>60</v>
      </c>
      <c r="J351" s="316">
        <v>40</v>
      </c>
      <c r="K351" s="78">
        <f t="shared" si="38"/>
        <v>1.2</v>
      </c>
      <c r="L351" s="78">
        <f t="shared" si="39"/>
        <v>1.2</v>
      </c>
      <c r="M351" s="45">
        <f t="shared" si="40"/>
        <v>90</v>
      </c>
      <c r="N351" s="375"/>
      <c r="O351" s="375"/>
      <c r="P351" s="375"/>
      <c r="Q351" s="375"/>
      <c r="R351" s="375"/>
      <c r="S351" s="380"/>
      <c r="T351" s="378"/>
      <c r="U351" s="375"/>
      <c r="V351" s="375"/>
      <c r="W351" s="375"/>
      <c r="X351" s="375"/>
      <c r="Y351" s="375"/>
      <c r="Z351" s="375"/>
      <c r="AA351" s="375"/>
      <c r="AB351" s="375"/>
      <c r="AC351" s="375"/>
      <c r="AD351" s="375"/>
    </row>
    <row r="352" spans="1:30" s="183" customFormat="1" ht="18" customHeight="1">
      <c r="A352" s="111"/>
      <c r="B352" s="97"/>
      <c r="C352" s="98"/>
      <c r="D352" s="311"/>
      <c r="E352" s="312" t="s">
        <v>159</v>
      </c>
      <c r="F352" s="313" t="s">
        <v>400</v>
      </c>
      <c r="G352" s="314">
        <v>2</v>
      </c>
      <c r="H352" s="320">
        <v>30</v>
      </c>
      <c r="I352" s="321">
        <v>60</v>
      </c>
      <c r="J352" s="316">
        <v>40</v>
      </c>
      <c r="K352" s="251">
        <v>0</v>
      </c>
      <c r="L352" s="251">
        <v>0</v>
      </c>
      <c r="M352" s="252">
        <v>14</v>
      </c>
      <c r="N352" s="375"/>
      <c r="O352" s="375"/>
      <c r="P352" s="375"/>
      <c r="Q352" s="375"/>
      <c r="R352" s="375"/>
      <c r="S352" s="380"/>
      <c r="T352" s="378"/>
      <c r="U352" s="375"/>
      <c r="V352" s="375"/>
      <c r="W352" s="375"/>
      <c r="X352" s="375"/>
      <c r="Y352" s="375"/>
      <c r="Z352" s="375"/>
      <c r="AA352" s="375"/>
      <c r="AB352" s="375"/>
      <c r="AC352" s="375"/>
      <c r="AD352" s="375"/>
    </row>
    <row r="353" spans="1:30" ht="18" hidden="1" customHeight="1">
      <c r="A353" s="81"/>
      <c r="B353" s="97"/>
      <c r="C353" s="98"/>
      <c r="D353" s="42"/>
      <c r="E353" s="43"/>
      <c r="F353" s="44"/>
      <c r="G353" s="61"/>
      <c r="H353" s="140"/>
      <c r="I353" s="140"/>
      <c r="J353" s="96"/>
      <c r="K353" s="78"/>
      <c r="L353" s="78"/>
      <c r="M353" s="45"/>
      <c r="N353" s="372"/>
      <c r="O353" s="372"/>
      <c r="P353" s="372"/>
      <c r="Q353" s="372"/>
      <c r="R353" s="372"/>
      <c r="S353" s="380"/>
      <c r="T353" s="378"/>
      <c r="U353" s="372"/>
      <c r="V353" s="372"/>
      <c r="W353" s="372"/>
      <c r="X353" s="372"/>
      <c r="Y353" s="372"/>
      <c r="Z353" s="372"/>
      <c r="AA353" s="372"/>
      <c r="AB353" s="372"/>
      <c r="AC353" s="372"/>
      <c r="AD353" s="372"/>
    </row>
    <row r="354" spans="1:30" ht="18" hidden="1" customHeight="1">
      <c r="A354" s="81"/>
      <c r="B354" s="97"/>
      <c r="C354" s="98"/>
      <c r="D354" s="42"/>
      <c r="E354" s="43"/>
      <c r="F354" s="44"/>
      <c r="G354" s="61"/>
      <c r="H354" s="140"/>
      <c r="I354" s="140"/>
      <c r="J354" s="96"/>
      <c r="K354" s="78"/>
      <c r="L354" s="78"/>
      <c r="M354" s="45"/>
      <c r="N354" s="372"/>
      <c r="O354" s="372"/>
      <c r="P354" s="372"/>
      <c r="Q354" s="372"/>
      <c r="R354" s="372"/>
      <c r="S354" s="380"/>
      <c r="T354" s="378"/>
      <c r="U354" s="372"/>
      <c r="V354" s="372"/>
      <c r="W354" s="372"/>
      <c r="X354" s="372"/>
      <c r="Y354" s="372"/>
      <c r="Z354" s="372"/>
      <c r="AA354" s="372"/>
      <c r="AB354" s="372"/>
      <c r="AC354" s="372"/>
      <c r="AD354" s="372"/>
    </row>
    <row r="355" spans="1:30" s="207" customFormat="1" ht="18" hidden="1" customHeight="1">
      <c r="A355" s="111"/>
      <c r="B355" s="97"/>
      <c r="C355" s="98"/>
      <c r="D355" s="42"/>
      <c r="E355" s="43"/>
      <c r="F355" s="44"/>
      <c r="G355" s="61"/>
      <c r="H355" s="157"/>
      <c r="I355" s="157"/>
      <c r="J355" s="96"/>
      <c r="K355" s="78"/>
      <c r="L355" s="78"/>
      <c r="M355" s="45"/>
      <c r="N355" s="375"/>
      <c r="O355" s="375"/>
      <c r="P355" s="375"/>
      <c r="Q355" s="375"/>
      <c r="R355" s="375"/>
      <c r="S355" s="380"/>
      <c r="T355" s="378"/>
      <c r="U355" s="375"/>
      <c r="V355" s="375"/>
      <c r="W355" s="375"/>
      <c r="X355" s="375"/>
      <c r="Y355" s="375"/>
      <c r="Z355" s="375"/>
      <c r="AA355" s="375"/>
      <c r="AB355" s="375"/>
      <c r="AC355" s="375"/>
      <c r="AD355" s="375"/>
    </row>
    <row r="356" spans="1:30" s="207" customFormat="1" ht="18" hidden="1" customHeight="1">
      <c r="A356" s="111"/>
      <c r="B356" s="97"/>
      <c r="C356" s="98"/>
      <c r="D356" s="42"/>
      <c r="E356" s="43"/>
      <c r="F356" s="44"/>
      <c r="G356" s="61"/>
      <c r="H356" s="157"/>
      <c r="I356" s="157"/>
      <c r="J356" s="96"/>
      <c r="K356" s="78"/>
      <c r="L356" s="78"/>
      <c r="M356" s="45"/>
      <c r="N356" s="375"/>
      <c r="O356" s="375"/>
      <c r="P356" s="375"/>
      <c r="Q356" s="375"/>
      <c r="R356" s="375"/>
      <c r="S356" s="380"/>
      <c r="T356" s="378"/>
      <c r="U356" s="375"/>
      <c r="V356" s="375"/>
      <c r="W356" s="375"/>
      <c r="X356" s="375"/>
      <c r="Y356" s="375"/>
      <c r="Z356" s="375"/>
      <c r="AA356" s="375"/>
      <c r="AB356" s="375"/>
      <c r="AC356" s="375"/>
      <c r="AD356" s="375"/>
    </row>
    <row r="357" spans="1:30" s="207" customFormat="1" ht="18" hidden="1" customHeight="1">
      <c r="A357" s="111"/>
      <c r="B357" s="97"/>
      <c r="C357" s="98"/>
      <c r="D357" s="42"/>
      <c r="E357" s="43"/>
      <c r="F357" s="44"/>
      <c r="G357" s="61"/>
      <c r="H357" s="157"/>
      <c r="I357" s="157"/>
      <c r="J357" s="96"/>
      <c r="K357" s="78"/>
      <c r="L357" s="78"/>
      <c r="M357" s="45"/>
      <c r="N357" s="375"/>
      <c r="O357" s="375"/>
      <c r="P357" s="375"/>
      <c r="Q357" s="375"/>
      <c r="R357" s="375"/>
      <c r="S357" s="380"/>
      <c r="T357" s="378"/>
      <c r="U357" s="375"/>
      <c r="V357" s="375"/>
      <c r="W357" s="375"/>
      <c r="X357" s="375"/>
      <c r="Y357" s="375"/>
      <c r="Z357" s="375"/>
      <c r="AA357" s="375"/>
      <c r="AB357" s="375"/>
      <c r="AC357" s="375"/>
      <c r="AD357" s="375"/>
    </row>
    <row r="358" spans="1:30" ht="18" hidden="1" customHeight="1">
      <c r="A358" s="111"/>
      <c r="B358" s="97"/>
      <c r="C358" s="98"/>
      <c r="D358" s="42"/>
      <c r="E358" s="43"/>
      <c r="F358" s="44"/>
      <c r="G358" s="61"/>
      <c r="H358" s="157"/>
      <c r="I358" s="157"/>
      <c r="J358" s="96"/>
      <c r="K358" s="78">
        <f t="shared" si="38"/>
        <v>0</v>
      </c>
      <c r="L358" s="78">
        <f t="shared" si="39"/>
        <v>0</v>
      </c>
      <c r="M358" s="45">
        <f t="shared" si="40"/>
        <v>0</v>
      </c>
      <c r="N358" s="375"/>
      <c r="O358" s="375"/>
      <c r="P358" s="375"/>
      <c r="Q358" s="375"/>
      <c r="R358" s="375"/>
      <c r="S358" s="380"/>
      <c r="T358" s="378"/>
      <c r="U358" s="375"/>
      <c r="V358" s="375"/>
      <c r="W358" s="375"/>
      <c r="X358" s="375"/>
      <c r="Y358" s="375"/>
      <c r="Z358" s="375"/>
      <c r="AA358" s="375"/>
      <c r="AB358" s="375"/>
      <c r="AC358" s="375"/>
      <c r="AD358" s="375"/>
    </row>
    <row r="359" spans="1:30" ht="18" hidden="1" customHeight="1">
      <c r="A359" s="81"/>
      <c r="B359" s="97"/>
      <c r="C359" s="98"/>
      <c r="D359" s="42"/>
      <c r="E359" s="43"/>
      <c r="F359" s="44"/>
      <c r="G359" s="139"/>
      <c r="H359" s="141"/>
      <c r="I359" s="141"/>
      <c r="J359" s="142"/>
      <c r="K359" s="78">
        <f t="shared" si="38"/>
        <v>0</v>
      </c>
      <c r="L359" s="78">
        <f t="shared" si="39"/>
        <v>0</v>
      </c>
      <c r="M359" s="45">
        <f t="shared" si="40"/>
        <v>0</v>
      </c>
      <c r="N359" s="372"/>
      <c r="O359" s="372"/>
      <c r="P359" s="372"/>
      <c r="Q359" s="372"/>
      <c r="R359" s="372"/>
      <c r="S359" s="404"/>
      <c r="T359" s="389"/>
      <c r="U359" s="372"/>
      <c r="V359" s="372"/>
      <c r="W359" s="372"/>
      <c r="X359" s="372"/>
      <c r="Y359" s="372"/>
      <c r="Z359" s="372"/>
      <c r="AA359" s="372"/>
      <c r="AB359" s="372"/>
      <c r="AC359" s="372"/>
      <c r="AD359" s="372"/>
    </row>
    <row r="360" spans="1:30" ht="18" customHeight="1">
      <c r="A360" s="94">
        <v>18</v>
      </c>
      <c r="B360" s="258" t="s">
        <v>108</v>
      </c>
      <c r="C360" s="259" t="s">
        <v>109</v>
      </c>
      <c r="D360" s="42">
        <v>20200090201</v>
      </c>
      <c r="E360" s="43" t="s">
        <v>194</v>
      </c>
      <c r="F360" s="44" t="s">
        <v>195</v>
      </c>
      <c r="G360" s="137">
        <v>1</v>
      </c>
      <c r="H360" s="136">
        <v>45</v>
      </c>
      <c r="I360" s="136"/>
      <c r="J360" s="96">
        <v>58</v>
      </c>
      <c r="K360" s="78">
        <f>IF(OR(LEFT(E360,2)="ĐA",LEFT(E360,2)="DA",LEFT(E360,5)="Đồ án",LEFT(E360,5)="Đồán ",LEFT(E360,9)="Sinh hoạt",LEFT(E360,9)="sinh hoạt",LEFT(E360,6)="Cố vấn",LEFT(E360,6)="cố vấn",LEFT(E360,4)="cvht",LEFT(E360,4)="CVHT",LEFT(E360,4)="shcn",LEFT(E360,4)="SHCN"),0,(IF(AND(H360&gt;0,J360&gt;0),IF(J360&gt;60,1.3,IF(J360&gt;35,1.2,1)),0)))</f>
        <v>1.2</v>
      </c>
      <c r="L360" s="78">
        <f t="shared" si="39"/>
        <v>0</v>
      </c>
      <c r="M360" s="45">
        <f t="shared" si="40"/>
        <v>54</v>
      </c>
      <c r="N360" s="381">
        <v>64.5</v>
      </c>
      <c r="O360" s="376"/>
      <c r="P360" s="374">
        <f>SUM(M360:M386)+N360+O360</f>
        <v>1202.4000000000001</v>
      </c>
      <c r="Q360" s="376">
        <v>0</v>
      </c>
      <c r="R360" s="374"/>
      <c r="S360" s="379">
        <v>430</v>
      </c>
      <c r="T360" s="376">
        <v>430</v>
      </c>
      <c r="U360" s="379">
        <v>112</v>
      </c>
      <c r="V360" s="406">
        <v>112</v>
      </c>
      <c r="W360" s="379">
        <v>56</v>
      </c>
      <c r="X360" s="376">
        <v>56</v>
      </c>
      <c r="Y360" s="374">
        <f>ROUND((P360-T360),1)</f>
        <v>772.4</v>
      </c>
      <c r="Z360" s="419">
        <v>-112</v>
      </c>
      <c r="AA360" s="419">
        <v>-21</v>
      </c>
      <c r="AB360" s="420"/>
      <c r="AC360" s="427">
        <f>SUM(Y360:AA386)</f>
        <v>639.4</v>
      </c>
      <c r="AD360" s="74"/>
    </row>
    <row r="361" spans="1:30" ht="18" customHeight="1">
      <c r="A361" s="81"/>
      <c r="B361" s="97"/>
      <c r="C361" s="98"/>
      <c r="D361" s="42">
        <v>20200090201</v>
      </c>
      <c r="E361" s="43" t="s">
        <v>196</v>
      </c>
      <c r="F361" s="44" t="s">
        <v>195</v>
      </c>
      <c r="G361" s="137">
        <v>1</v>
      </c>
      <c r="H361" s="136"/>
      <c r="I361" s="136">
        <v>60</v>
      </c>
      <c r="J361" s="96">
        <v>29</v>
      </c>
      <c r="K361" s="78">
        <f t="shared" si="38"/>
        <v>0</v>
      </c>
      <c r="L361" s="78">
        <f t="shared" si="39"/>
        <v>1</v>
      </c>
      <c r="M361" s="45">
        <f t="shared" si="40"/>
        <v>45</v>
      </c>
      <c r="N361" s="372"/>
      <c r="O361" s="372"/>
      <c r="P361" s="372"/>
      <c r="Q361" s="372"/>
      <c r="R361" s="372"/>
      <c r="S361" s="372"/>
      <c r="T361" s="372"/>
      <c r="U361" s="372"/>
      <c r="V361" s="372"/>
      <c r="W361" s="372"/>
      <c r="X361" s="372"/>
      <c r="Y361" s="372"/>
      <c r="Z361" s="372"/>
      <c r="AA361" s="372"/>
      <c r="AB361" s="372"/>
      <c r="AC361" s="372"/>
      <c r="AD361" s="74"/>
    </row>
    <row r="362" spans="1:30" ht="18" customHeight="1">
      <c r="A362" s="81"/>
      <c r="B362" s="97"/>
      <c r="C362" s="98"/>
      <c r="D362" s="42">
        <v>20200090201</v>
      </c>
      <c r="E362" s="43" t="s">
        <v>196</v>
      </c>
      <c r="F362" s="44" t="s">
        <v>195</v>
      </c>
      <c r="G362" s="137">
        <v>1</v>
      </c>
      <c r="H362" s="136"/>
      <c r="I362" s="136">
        <v>60</v>
      </c>
      <c r="J362" s="96">
        <v>29</v>
      </c>
      <c r="K362" s="78">
        <f t="shared" si="38"/>
        <v>0</v>
      </c>
      <c r="L362" s="78">
        <f t="shared" si="39"/>
        <v>1</v>
      </c>
      <c r="M362" s="45">
        <f t="shared" si="40"/>
        <v>45</v>
      </c>
      <c r="N362" s="372"/>
      <c r="O362" s="372"/>
      <c r="P362" s="372"/>
      <c r="Q362" s="372"/>
      <c r="R362" s="372"/>
      <c r="S362" s="372"/>
      <c r="T362" s="372"/>
      <c r="U362" s="372"/>
      <c r="V362" s="372"/>
      <c r="W362" s="372"/>
      <c r="X362" s="372"/>
      <c r="Y362" s="372"/>
      <c r="Z362" s="372"/>
      <c r="AA362" s="372"/>
      <c r="AB362" s="372"/>
      <c r="AC362" s="372"/>
      <c r="AD362" s="74"/>
    </row>
    <row r="363" spans="1:30" ht="18" customHeight="1">
      <c r="A363" s="81"/>
      <c r="B363" s="97"/>
      <c r="C363" s="98"/>
      <c r="D363" s="42">
        <v>71400119916</v>
      </c>
      <c r="E363" s="43" t="s">
        <v>159</v>
      </c>
      <c r="F363" s="44" t="s">
        <v>197</v>
      </c>
      <c r="G363" s="137">
        <v>1</v>
      </c>
      <c r="H363" s="136">
        <v>30</v>
      </c>
      <c r="I363" s="136">
        <v>60</v>
      </c>
      <c r="J363" s="96">
        <v>52</v>
      </c>
      <c r="K363" s="78">
        <f t="shared" si="38"/>
        <v>1.2</v>
      </c>
      <c r="L363" s="78">
        <f t="shared" si="39"/>
        <v>1.2</v>
      </c>
      <c r="M363" s="45">
        <f t="shared" si="40"/>
        <v>90</v>
      </c>
      <c r="N363" s="372"/>
      <c r="O363" s="372"/>
      <c r="P363" s="372"/>
      <c r="Q363" s="372"/>
      <c r="R363" s="372"/>
      <c r="S363" s="372"/>
      <c r="T363" s="372"/>
      <c r="U363" s="372"/>
      <c r="V363" s="372"/>
      <c r="W363" s="372"/>
      <c r="X363" s="372"/>
      <c r="Y363" s="372"/>
      <c r="Z363" s="372"/>
      <c r="AA363" s="372"/>
      <c r="AB363" s="372"/>
      <c r="AC363" s="372"/>
      <c r="AD363" s="74"/>
    </row>
    <row r="364" spans="1:30" ht="18" customHeight="1">
      <c r="A364" s="81"/>
      <c r="B364" s="97"/>
      <c r="C364" s="98"/>
      <c r="D364" s="42">
        <v>71400119910</v>
      </c>
      <c r="E364" s="43" t="s">
        <v>159</v>
      </c>
      <c r="F364" s="44" t="s">
        <v>198</v>
      </c>
      <c r="G364" s="137">
        <v>1</v>
      </c>
      <c r="H364" s="136">
        <v>30</v>
      </c>
      <c r="I364" s="136">
        <v>60</v>
      </c>
      <c r="J364" s="96">
        <v>52</v>
      </c>
      <c r="K364" s="78">
        <f t="shared" si="38"/>
        <v>1.2</v>
      </c>
      <c r="L364" s="78">
        <f t="shared" si="39"/>
        <v>1.2</v>
      </c>
      <c r="M364" s="45">
        <f t="shared" si="40"/>
        <v>90</v>
      </c>
      <c r="N364" s="372"/>
      <c r="O364" s="372"/>
      <c r="P364" s="372"/>
      <c r="Q364" s="372"/>
      <c r="R364" s="372"/>
      <c r="S364" s="372"/>
      <c r="T364" s="372"/>
      <c r="U364" s="372"/>
      <c r="V364" s="372"/>
      <c r="W364" s="372"/>
      <c r="X364" s="372"/>
      <c r="Y364" s="372"/>
      <c r="Z364" s="372"/>
      <c r="AA364" s="372"/>
      <c r="AB364" s="372"/>
      <c r="AC364" s="372"/>
      <c r="AD364" s="74"/>
    </row>
    <row r="365" spans="1:30" ht="18" customHeight="1">
      <c r="A365" s="81"/>
      <c r="B365" s="97"/>
      <c r="C365" s="98"/>
      <c r="D365" s="42">
        <v>20200015201</v>
      </c>
      <c r="E365" s="43" t="s">
        <v>199</v>
      </c>
      <c r="F365" s="44" t="s">
        <v>200</v>
      </c>
      <c r="G365" s="137">
        <v>1</v>
      </c>
      <c r="H365" s="136">
        <v>45</v>
      </c>
      <c r="I365" s="136">
        <v>30</v>
      </c>
      <c r="J365" s="96">
        <v>34</v>
      </c>
      <c r="K365" s="78">
        <f t="shared" si="38"/>
        <v>1</v>
      </c>
      <c r="L365" s="78">
        <f t="shared" si="39"/>
        <v>1.1000000000000001</v>
      </c>
      <c r="M365" s="45">
        <f t="shared" si="40"/>
        <v>69.8</v>
      </c>
      <c r="N365" s="372"/>
      <c r="O365" s="372"/>
      <c r="P365" s="372"/>
      <c r="Q365" s="372"/>
      <c r="R365" s="372"/>
      <c r="S365" s="372"/>
      <c r="T365" s="372"/>
      <c r="U365" s="372"/>
      <c r="V365" s="372"/>
      <c r="W365" s="372"/>
      <c r="X365" s="372"/>
      <c r="Y365" s="372"/>
      <c r="Z365" s="372"/>
      <c r="AA365" s="372"/>
      <c r="AB365" s="372"/>
      <c r="AC365" s="372"/>
      <c r="AD365" s="74"/>
    </row>
    <row r="366" spans="1:30" ht="18" customHeight="1">
      <c r="A366" s="81"/>
      <c r="B366" s="97"/>
      <c r="C366" s="98"/>
      <c r="D366" s="42">
        <v>21100149201</v>
      </c>
      <c r="E366" s="43" t="s">
        <v>201</v>
      </c>
      <c r="F366" s="44" t="s">
        <v>192</v>
      </c>
      <c r="G366" s="137">
        <v>1</v>
      </c>
      <c r="H366" s="136">
        <v>60</v>
      </c>
      <c r="I366" s="136">
        <v>30</v>
      </c>
      <c r="J366" s="96">
        <v>34</v>
      </c>
      <c r="K366" s="78">
        <f t="shared" si="38"/>
        <v>1</v>
      </c>
      <c r="L366" s="78">
        <f t="shared" si="39"/>
        <v>1.1000000000000001</v>
      </c>
      <c r="M366" s="45">
        <f t="shared" si="40"/>
        <v>84.8</v>
      </c>
      <c r="N366" s="372"/>
      <c r="O366" s="372"/>
      <c r="P366" s="372"/>
      <c r="Q366" s="372"/>
      <c r="R366" s="372"/>
      <c r="S366" s="372"/>
      <c r="T366" s="372"/>
      <c r="U366" s="372"/>
      <c r="V366" s="372"/>
      <c r="W366" s="372"/>
      <c r="X366" s="372"/>
      <c r="Y366" s="372"/>
      <c r="Z366" s="372"/>
      <c r="AA366" s="372"/>
      <c r="AB366" s="372"/>
      <c r="AC366" s="372"/>
      <c r="AD366" s="74"/>
    </row>
    <row r="367" spans="1:30" ht="18" customHeight="1">
      <c r="A367" s="81"/>
      <c r="B367" s="97"/>
      <c r="C367" s="98"/>
      <c r="D367" s="42">
        <v>21100151901</v>
      </c>
      <c r="E367" s="43" t="s">
        <v>202</v>
      </c>
      <c r="F367" s="44" t="s">
        <v>203</v>
      </c>
      <c r="G367" s="137">
        <v>1</v>
      </c>
      <c r="H367" s="136">
        <v>45</v>
      </c>
      <c r="I367" s="136">
        <v>30</v>
      </c>
      <c r="J367" s="96">
        <v>28</v>
      </c>
      <c r="K367" s="78">
        <f t="shared" si="38"/>
        <v>1</v>
      </c>
      <c r="L367" s="78">
        <f t="shared" si="39"/>
        <v>1</v>
      </c>
      <c r="M367" s="45">
        <f t="shared" si="40"/>
        <v>67.5</v>
      </c>
      <c r="N367" s="372"/>
      <c r="O367" s="372"/>
      <c r="P367" s="372"/>
      <c r="Q367" s="372"/>
      <c r="R367" s="372"/>
      <c r="S367" s="372"/>
      <c r="T367" s="372"/>
      <c r="U367" s="372"/>
      <c r="V367" s="372"/>
      <c r="W367" s="372"/>
      <c r="X367" s="372"/>
      <c r="Y367" s="372"/>
      <c r="Z367" s="372"/>
      <c r="AA367" s="372"/>
      <c r="AB367" s="372"/>
      <c r="AC367" s="372"/>
      <c r="AD367" s="74"/>
    </row>
    <row r="368" spans="1:30" ht="18" customHeight="1">
      <c r="A368" s="81"/>
      <c r="B368" s="97"/>
      <c r="C368" s="98"/>
      <c r="D368" s="42">
        <v>21100093907</v>
      </c>
      <c r="E368" s="43" t="s">
        <v>45</v>
      </c>
      <c r="F368" s="44" t="s">
        <v>204</v>
      </c>
      <c r="G368" s="137">
        <v>1</v>
      </c>
      <c r="H368" s="136">
        <v>15</v>
      </c>
      <c r="I368" s="136">
        <v>30</v>
      </c>
      <c r="J368" s="96">
        <v>42</v>
      </c>
      <c r="K368" s="78">
        <f t="shared" si="38"/>
        <v>1.2</v>
      </c>
      <c r="L368" s="78">
        <f t="shared" si="39"/>
        <v>1.2</v>
      </c>
      <c r="M368" s="45">
        <f t="shared" ref="M368:M387" si="41">ROUND(IF(OR(LEFT(E368,2)="ĐA",LEFT(E368,2)="DA",LEFT(E368,5)="Đồ án",LEFT(E368,5)="Đồán "),J368*0.5,(IF(H368&gt;0,H368*K368,"0")+IF(I368&gt;0,(I368*0.75)*L368,"0"))),1)</f>
        <v>45</v>
      </c>
      <c r="N368" s="372"/>
      <c r="O368" s="372"/>
      <c r="P368" s="372"/>
      <c r="Q368" s="372"/>
      <c r="R368" s="372"/>
      <c r="S368" s="372"/>
      <c r="T368" s="372"/>
      <c r="U368" s="372"/>
      <c r="V368" s="372"/>
      <c r="W368" s="372"/>
      <c r="X368" s="372"/>
      <c r="Y368" s="372"/>
      <c r="Z368" s="372"/>
      <c r="AA368" s="372"/>
      <c r="AB368" s="372"/>
      <c r="AC368" s="372"/>
      <c r="AD368" s="74"/>
    </row>
    <row r="369" spans="1:30" ht="18" customHeight="1">
      <c r="A369" s="81"/>
      <c r="B369" s="97"/>
      <c r="C369" s="98"/>
      <c r="D369" s="42"/>
      <c r="E369" s="43" t="s">
        <v>216</v>
      </c>
      <c r="F369" s="44" t="s">
        <v>200</v>
      </c>
      <c r="G369" s="137"/>
      <c r="H369" s="136"/>
      <c r="I369" s="136"/>
      <c r="J369" s="96"/>
      <c r="K369" s="78">
        <f t="shared" si="38"/>
        <v>0</v>
      </c>
      <c r="L369" s="78">
        <f t="shared" si="39"/>
        <v>0</v>
      </c>
      <c r="M369" s="45">
        <f t="shared" si="41"/>
        <v>0</v>
      </c>
      <c r="N369" s="372"/>
      <c r="O369" s="372"/>
      <c r="P369" s="372"/>
      <c r="Q369" s="372"/>
      <c r="R369" s="372"/>
      <c r="S369" s="372"/>
      <c r="T369" s="372"/>
      <c r="U369" s="372"/>
      <c r="V369" s="372"/>
      <c r="W369" s="372"/>
      <c r="X369" s="372"/>
      <c r="Y369" s="372"/>
      <c r="Z369" s="372"/>
      <c r="AA369" s="372"/>
      <c r="AB369" s="372"/>
      <c r="AC369" s="372"/>
      <c r="AD369" s="74"/>
    </row>
    <row r="370" spans="1:30" s="207" customFormat="1" ht="18" customHeight="1">
      <c r="A370" s="111"/>
      <c r="B370" s="97"/>
      <c r="C370" s="98"/>
      <c r="D370" s="43">
        <v>20200120701</v>
      </c>
      <c r="E370" s="171" t="s">
        <v>493</v>
      </c>
      <c r="F370" s="172" t="s">
        <v>195</v>
      </c>
      <c r="G370" s="173">
        <v>2</v>
      </c>
      <c r="H370" s="174">
        <v>15</v>
      </c>
      <c r="I370" s="174"/>
      <c r="J370" s="175">
        <v>40</v>
      </c>
      <c r="K370" s="78">
        <f t="shared" si="38"/>
        <v>0</v>
      </c>
      <c r="L370" s="78">
        <f t="shared" si="39"/>
        <v>0</v>
      </c>
      <c r="M370" s="250">
        <f t="shared" si="41"/>
        <v>20</v>
      </c>
      <c r="N370" s="375"/>
      <c r="O370" s="375"/>
      <c r="P370" s="375"/>
      <c r="Q370" s="375"/>
      <c r="R370" s="375"/>
      <c r="S370" s="375"/>
      <c r="T370" s="375"/>
      <c r="U370" s="375"/>
      <c r="V370" s="375"/>
      <c r="W370" s="375"/>
      <c r="X370" s="375"/>
      <c r="Y370" s="375"/>
      <c r="Z370" s="375"/>
      <c r="AA370" s="375"/>
      <c r="AB370" s="375"/>
      <c r="AC370" s="375"/>
      <c r="AD370" s="74"/>
    </row>
    <row r="371" spans="1:30" ht="18" customHeight="1">
      <c r="A371" s="111"/>
      <c r="B371" s="97"/>
      <c r="C371" s="98"/>
      <c r="D371" s="43">
        <v>21100149201</v>
      </c>
      <c r="E371" s="171" t="s">
        <v>188</v>
      </c>
      <c r="F371" s="172" t="s">
        <v>339</v>
      </c>
      <c r="G371" s="173">
        <v>1</v>
      </c>
      <c r="H371" s="174"/>
      <c r="I371" s="174"/>
      <c r="J371" s="175">
        <v>34</v>
      </c>
      <c r="K371" s="78">
        <f t="shared" si="38"/>
        <v>0</v>
      </c>
      <c r="L371" s="78">
        <f t="shared" si="39"/>
        <v>0</v>
      </c>
      <c r="M371" s="250">
        <f t="shared" si="41"/>
        <v>17</v>
      </c>
      <c r="N371" s="375"/>
      <c r="O371" s="375"/>
      <c r="P371" s="375"/>
      <c r="Q371" s="375"/>
      <c r="R371" s="375"/>
      <c r="S371" s="375"/>
      <c r="T371" s="375"/>
      <c r="U371" s="375"/>
      <c r="V371" s="375"/>
      <c r="W371" s="375"/>
      <c r="X371" s="375"/>
      <c r="Y371" s="375"/>
      <c r="Z371" s="375"/>
      <c r="AA371" s="375"/>
      <c r="AB371" s="375"/>
      <c r="AC371" s="375"/>
      <c r="AD371" s="74"/>
    </row>
    <row r="372" spans="1:30" s="207" customFormat="1" ht="18" customHeight="1">
      <c r="A372" s="111"/>
      <c r="B372" s="97"/>
      <c r="C372" s="98"/>
      <c r="D372" s="43">
        <v>21100152301</v>
      </c>
      <c r="E372" s="171" t="s">
        <v>188</v>
      </c>
      <c r="F372" s="172" t="s">
        <v>203</v>
      </c>
      <c r="G372" s="173">
        <v>1</v>
      </c>
      <c r="H372" s="174"/>
      <c r="I372" s="174"/>
      <c r="J372" s="175">
        <v>20</v>
      </c>
      <c r="K372" s="78">
        <f t="shared" si="38"/>
        <v>0</v>
      </c>
      <c r="L372" s="78">
        <f t="shared" si="39"/>
        <v>0</v>
      </c>
      <c r="M372" s="250">
        <f t="shared" si="41"/>
        <v>10</v>
      </c>
      <c r="N372" s="375"/>
      <c r="O372" s="375"/>
      <c r="P372" s="375"/>
      <c r="Q372" s="375"/>
      <c r="R372" s="375"/>
      <c r="S372" s="375"/>
      <c r="T372" s="375"/>
      <c r="U372" s="375"/>
      <c r="V372" s="375"/>
      <c r="W372" s="375"/>
      <c r="X372" s="375"/>
      <c r="Y372" s="375"/>
      <c r="Z372" s="375"/>
      <c r="AA372" s="375"/>
      <c r="AB372" s="375"/>
      <c r="AC372" s="375"/>
      <c r="AD372" s="74"/>
    </row>
    <row r="373" spans="1:30" s="215" customFormat="1" ht="18" customHeight="1">
      <c r="A373" s="111"/>
      <c r="B373" s="97"/>
      <c r="C373" s="98"/>
      <c r="D373" s="43">
        <v>21100152301</v>
      </c>
      <c r="E373" s="171" t="s">
        <v>379</v>
      </c>
      <c r="F373" s="172" t="s">
        <v>203</v>
      </c>
      <c r="G373" s="173">
        <v>2</v>
      </c>
      <c r="H373" s="174"/>
      <c r="I373" s="174"/>
      <c r="J373" s="175">
        <v>20</v>
      </c>
      <c r="K373" s="78">
        <f t="shared" si="38"/>
        <v>0</v>
      </c>
      <c r="L373" s="78">
        <f t="shared" si="39"/>
        <v>0</v>
      </c>
      <c r="M373" s="250">
        <f t="shared" si="41"/>
        <v>10</v>
      </c>
      <c r="N373" s="375"/>
      <c r="O373" s="375"/>
      <c r="P373" s="375"/>
      <c r="Q373" s="375"/>
      <c r="R373" s="375"/>
      <c r="S373" s="375"/>
      <c r="T373" s="375"/>
      <c r="U373" s="375"/>
      <c r="V373" s="375"/>
      <c r="W373" s="375"/>
      <c r="X373" s="375"/>
      <c r="Y373" s="375"/>
      <c r="Z373" s="375"/>
      <c r="AA373" s="375"/>
      <c r="AB373" s="375"/>
      <c r="AC373" s="375"/>
      <c r="AD373" s="74"/>
    </row>
    <row r="374" spans="1:30" s="215" customFormat="1" ht="18" customHeight="1">
      <c r="A374" s="111"/>
      <c r="B374" s="97"/>
      <c r="C374" s="98"/>
      <c r="D374" s="43">
        <v>41000126401</v>
      </c>
      <c r="E374" s="171" t="s">
        <v>201</v>
      </c>
      <c r="F374" s="172" t="s">
        <v>157</v>
      </c>
      <c r="G374" s="173">
        <v>2</v>
      </c>
      <c r="H374" s="174">
        <v>30</v>
      </c>
      <c r="I374" s="174">
        <v>30</v>
      </c>
      <c r="J374" s="175">
        <v>20</v>
      </c>
      <c r="K374" s="78">
        <f>IF(OR(LEFT(E374,2)="ĐA",LEFT(E374,2)="DA",LEFT(E374,5)="Đồ án",LEFT(E374,5)="Đồán ",LEFT(E374,9)="Sinh hoạt",LEFT(E374,9)="sinh hoạt",LEFT(E374,6)="Cố vấn",LEFT(E374,6)="cố vấn",LEFT(E374,4)="cvht",LEFT(E374,4)="CVHT",LEFT(E374,4)="shcn",LEFT(E374,4)="SHCN"),0,(IF(AND(H374&gt;0,J374&gt;0),IF(J374&gt;60,1.3,IF(J374&gt;35,1.2,1)),0)))</f>
        <v>1</v>
      </c>
      <c r="L374" s="78">
        <f>IF(OR(LEFT(E374,2)="ĐA",LEFT(E374,2)="DA",LEFT(E374,5)="Đồ án",LEFT(E374,5)="Đồán "),0,IF(AND(J374&gt;0,I374&gt;0),IF(AND(OR(LEFT(E374,4)="GDQP",LEFT(E374,4)="gdqp",LEFT(E374,19)="Giáo dục quốc phòng"),J374&gt;50),1.3,IF(J374&gt;35,1.2,IF(J374&gt;29,1.1,1))),0))</f>
        <v>1</v>
      </c>
      <c r="M374" s="250">
        <f t="shared" si="41"/>
        <v>52.5</v>
      </c>
      <c r="N374" s="375"/>
      <c r="O374" s="375"/>
      <c r="P374" s="375"/>
      <c r="Q374" s="375"/>
      <c r="R374" s="375"/>
      <c r="S374" s="375"/>
      <c r="T374" s="375"/>
      <c r="U374" s="375"/>
      <c r="V374" s="375"/>
      <c r="W374" s="375"/>
      <c r="X374" s="375"/>
      <c r="Y374" s="375"/>
      <c r="Z374" s="375"/>
      <c r="AA374" s="375"/>
      <c r="AB374" s="375"/>
      <c r="AC374" s="375"/>
      <c r="AD374" s="74"/>
    </row>
    <row r="375" spans="1:30" ht="18" customHeight="1">
      <c r="A375" s="111"/>
      <c r="B375" s="97"/>
      <c r="C375" s="98"/>
      <c r="D375" s="43">
        <v>21100022402</v>
      </c>
      <c r="E375" s="43" t="s">
        <v>383</v>
      </c>
      <c r="F375" s="44" t="s">
        <v>192</v>
      </c>
      <c r="G375" s="137">
        <v>2</v>
      </c>
      <c r="H375" s="158">
        <v>15</v>
      </c>
      <c r="I375" s="158">
        <v>30</v>
      </c>
      <c r="J375" s="96">
        <v>34</v>
      </c>
      <c r="K375" s="78">
        <f t="shared" si="38"/>
        <v>1</v>
      </c>
      <c r="L375" s="78">
        <f t="shared" si="39"/>
        <v>1.1000000000000001</v>
      </c>
      <c r="M375" s="45">
        <f t="shared" si="41"/>
        <v>39.799999999999997</v>
      </c>
      <c r="N375" s="375"/>
      <c r="O375" s="375"/>
      <c r="P375" s="375"/>
      <c r="Q375" s="375"/>
      <c r="R375" s="375"/>
      <c r="S375" s="375"/>
      <c r="T375" s="375"/>
      <c r="U375" s="375"/>
      <c r="V375" s="375"/>
      <c r="W375" s="375"/>
      <c r="X375" s="375"/>
      <c r="Y375" s="375"/>
      <c r="Z375" s="375"/>
      <c r="AA375" s="375"/>
      <c r="AB375" s="375"/>
      <c r="AC375" s="375"/>
      <c r="AD375" s="74"/>
    </row>
    <row r="376" spans="1:30" s="170" customFormat="1" ht="18" customHeight="1">
      <c r="A376" s="111"/>
      <c r="B376" s="97"/>
      <c r="C376" s="98"/>
      <c r="D376" s="43">
        <v>21100022403</v>
      </c>
      <c r="E376" s="43" t="s">
        <v>383</v>
      </c>
      <c r="F376" s="44" t="s">
        <v>193</v>
      </c>
      <c r="G376" s="137">
        <v>2</v>
      </c>
      <c r="H376" s="158">
        <v>15</v>
      </c>
      <c r="I376" s="158">
        <v>30</v>
      </c>
      <c r="J376" s="96">
        <v>40</v>
      </c>
      <c r="K376" s="78">
        <f t="shared" si="38"/>
        <v>1.2</v>
      </c>
      <c r="L376" s="78">
        <f t="shared" si="39"/>
        <v>1.2</v>
      </c>
      <c r="M376" s="45">
        <f t="shared" si="41"/>
        <v>45</v>
      </c>
      <c r="N376" s="375"/>
      <c r="O376" s="375"/>
      <c r="P376" s="375"/>
      <c r="Q376" s="375"/>
      <c r="R376" s="375"/>
      <c r="S376" s="375"/>
      <c r="T376" s="375"/>
      <c r="U376" s="375"/>
      <c r="V376" s="375"/>
      <c r="W376" s="375"/>
      <c r="X376" s="375"/>
      <c r="Y376" s="375"/>
      <c r="Z376" s="375"/>
      <c r="AA376" s="375"/>
      <c r="AB376" s="375"/>
      <c r="AC376" s="375"/>
      <c r="AD376" s="74"/>
    </row>
    <row r="377" spans="1:30" s="215" customFormat="1" ht="18" customHeight="1">
      <c r="A377" s="111"/>
      <c r="B377" s="97"/>
      <c r="C377" s="98"/>
      <c r="D377" s="43">
        <v>21100022401</v>
      </c>
      <c r="E377" s="43" t="s">
        <v>383</v>
      </c>
      <c r="F377" s="44" t="s">
        <v>203</v>
      </c>
      <c r="G377" s="137">
        <v>2</v>
      </c>
      <c r="H377" s="158">
        <v>15</v>
      </c>
      <c r="I377" s="158">
        <v>30</v>
      </c>
      <c r="J377" s="96">
        <v>28</v>
      </c>
      <c r="K377" s="78">
        <f t="shared" si="38"/>
        <v>1</v>
      </c>
      <c r="L377" s="78">
        <f t="shared" ref="L377:L386" si="42">IF(OR(LEFT(E377,2)="ĐA",LEFT(E377,2)="DA",LEFT(E377,5)="Đồ án",LEFT(E377,5)="Đồán "),0,IF(AND(J377&gt;0,I377&gt;0),IF(AND(OR(LEFT(E377,4)="GDQP",LEFT(E377,4)="gdqp",LEFT(E377,19)="Giáo dục quốc phòng"),J377&gt;50),1.3,IF(J377&gt;35,1.2,IF(J377&gt;29,1.1,1))),0))</f>
        <v>1</v>
      </c>
      <c r="M377" s="45">
        <f t="shared" si="41"/>
        <v>37.5</v>
      </c>
      <c r="N377" s="375"/>
      <c r="O377" s="375"/>
      <c r="P377" s="375"/>
      <c r="Q377" s="375"/>
      <c r="R377" s="375"/>
      <c r="S377" s="375"/>
      <c r="T377" s="375"/>
      <c r="U377" s="375"/>
      <c r="V377" s="375"/>
      <c r="W377" s="375"/>
      <c r="X377" s="375"/>
      <c r="Y377" s="375"/>
      <c r="Z377" s="375"/>
      <c r="AA377" s="375"/>
      <c r="AB377" s="375"/>
      <c r="AC377" s="375"/>
      <c r="AD377" s="74"/>
    </row>
    <row r="378" spans="1:30" s="170" customFormat="1" ht="18" customHeight="1">
      <c r="A378" s="111"/>
      <c r="B378" s="97"/>
      <c r="C378" s="98"/>
      <c r="D378" s="43">
        <v>20200022401</v>
      </c>
      <c r="E378" s="43" t="s">
        <v>383</v>
      </c>
      <c r="F378" s="44" t="s">
        <v>207</v>
      </c>
      <c r="G378" s="137">
        <v>2</v>
      </c>
      <c r="H378" s="158">
        <v>15</v>
      </c>
      <c r="I378" s="158"/>
      <c r="J378" s="96">
        <v>54</v>
      </c>
      <c r="K378" s="78">
        <f>IF(OR(LEFT(E378,2)="ĐA",LEFT(E378,2)="DA",LEFT(E378,5)="Đồ án",LEFT(E378,5)="Đồán ",LEFT(E378,9)="Sinh hoạt",LEFT(E378,9)="sinh hoạt",LEFT(E378,6)="Cố vấn",LEFT(E378,6)="cố vấn",LEFT(E378,4)="cvht",LEFT(E378,4)="CVHT",LEFT(E378,4)="shcn",LEFT(E378,4)="SHCN"),0,(IF(AND(H378&gt;0,J378&gt;0),IF(J378&gt;60,1.3,IF(J378&gt;35,1.2,1)),0)))</f>
        <v>1.2</v>
      </c>
      <c r="L378" s="78">
        <f t="shared" si="42"/>
        <v>0</v>
      </c>
      <c r="M378" s="45">
        <f t="shared" si="41"/>
        <v>18</v>
      </c>
      <c r="N378" s="375"/>
      <c r="O378" s="375"/>
      <c r="P378" s="375"/>
      <c r="Q378" s="375"/>
      <c r="R378" s="375"/>
      <c r="S378" s="375"/>
      <c r="T378" s="375"/>
      <c r="U378" s="375"/>
      <c r="V378" s="375"/>
      <c r="W378" s="375"/>
      <c r="X378" s="375"/>
      <c r="Y378" s="375"/>
      <c r="Z378" s="375"/>
      <c r="AA378" s="375"/>
      <c r="AB378" s="375"/>
      <c r="AC378" s="375"/>
      <c r="AD378" s="74"/>
    </row>
    <row r="379" spans="1:30" ht="18" customHeight="1">
      <c r="A379" s="111"/>
      <c r="B379" s="97"/>
      <c r="C379" s="98"/>
      <c r="D379" s="43">
        <v>20200022401</v>
      </c>
      <c r="E379" s="43" t="s">
        <v>384</v>
      </c>
      <c r="F379" s="44" t="s">
        <v>207</v>
      </c>
      <c r="G379" s="137">
        <v>2</v>
      </c>
      <c r="H379" s="158"/>
      <c r="I379" s="158">
        <v>30</v>
      </c>
      <c r="J379" s="96">
        <v>27</v>
      </c>
      <c r="K379" s="78">
        <f t="shared" si="38"/>
        <v>0</v>
      </c>
      <c r="L379" s="78">
        <f t="shared" si="42"/>
        <v>1</v>
      </c>
      <c r="M379" s="45">
        <f t="shared" si="41"/>
        <v>22.5</v>
      </c>
      <c r="N379" s="375"/>
      <c r="O379" s="375"/>
      <c r="P379" s="375"/>
      <c r="Q379" s="375"/>
      <c r="R379" s="375"/>
      <c r="S379" s="375"/>
      <c r="T379" s="375"/>
      <c r="U379" s="375"/>
      <c r="V379" s="375"/>
      <c r="W379" s="375"/>
      <c r="X379" s="375"/>
      <c r="Y379" s="375"/>
      <c r="Z379" s="375"/>
      <c r="AA379" s="375"/>
      <c r="AB379" s="375"/>
      <c r="AC379" s="375"/>
      <c r="AD379" s="74"/>
    </row>
    <row r="380" spans="1:30" s="170" customFormat="1" ht="18" customHeight="1">
      <c r="A380" s="111"/>
      <c r="B380" s="97"/>
      <c r="C380" s="98"/>
      <c r="D380" s="43">
        <v>20200022401</v>
      </c>
      <c r="E380" s="43" t="s">
        <v>385</v>
      </c>
      <c r="F380" s="44" t="s">
        <v>207</v>
      </c>
      <c r="G380" s="137">
        <v>2</v>
      </c>
      <c r="H380" s="158"/>
      <c r="I380" s="158">
        <v>30</v>
      </c>
      <c r="J380" s="96">
        <v>27</v>
      </c>
      <c r="K380" s="78">
        <f t="shared" si="38"/>
        <v>0</v>
      </c>
      <c r="L380" s="78">
        <f t="shared" si="42"/>
        <v>1</v>
      </c>
      <c r="M380" s="45">
        <f t="shared" si="41"/>
        <v>22.5</v>
      </c>
      <c r="N380" s="375"/>
      <c r="O380" s="375"/>
      <c r="P380" s="375"/>
      <c r="Q380" s="375"/>
      <c r="R380" s="375"/>
      <c r="S380" s="375"/>
      <c r="T380" s="375"/>
      <c r="U380" s="375"/>
      <c r="V380" s="375"/>
      <c r="W380" s="375"/>
      <c r="X380" s="375"/>
      <c r="Y380" s="375"/>
      <c r="Z380" s="375"/>
      <c r="AA380" s="375"/>
      <c r="AB380" s="375"/>
      <c r="AC380" s="375"/>
      <c r="AD380" s="74"/>
    </row>
    <row r="381" spans="1:30" ht="15.75" customHeight="1">
      <c r="A381" s="81"/>
      <c r="B381" s="97"/>
      <c r="C381" s="98"/>
      <c r="D381" s="43">
        <v>20200120401</v>
      </c>
      <c r="E381" s="43" t="s">
        <v>488</v>
      </c>
      <c r="F381" s="44" t="s">
        <v>195</v>
      </c>
      <c r="G381" s="137">
        <v>2</v>
      </c>
      <c r="H381" s="158">
        <v>30</v>
      </c>
      <c r="I381" s="158"/>
      <c r="J381" s="96">
        <v>58</v>
      </c>
      <c r="K381" s="78">
        <f>IF(OR(LEFT(E381,2)="ĐA",LEFT(E381,2)="DA",LEFT(E381,5)="Đồ án",LEFT(E381,5)="Đồán ",LEFT(E381,9)="Sinh hoạt",LEFT(E381,9)="sinh hoạt",LEFT(E381,6)="Cố vấn",LEFT(E381,6)="cố vấn",LEFT(E381,4)="cvht",LEFT(E381,4)="CVHT",LEFT(E381,4)="shcn",LEFT(E381,4)="SHCN"),0,(IF(AND(H381&gt;0,J381&gt;0),IF(J381&gt;60,1.3,IF(J381&gt;35,1.2,1)),0)))</f>
        <v>1.2</v>
      </c>
      <c r="L381" s="78">
        <f t="shared" si="42"/>
        <v>0</v>
      </c>
      <c r="M381" s="45">
        <f t="shared" si="41"/>
        <v>36</v>
      </c>
      <c r="N381" s="372"/>
      <c r="O381" s="372"/>
      <c r="P381" s="372"/>
      <c r="Q381" s="372"/>
      <c r="R381" s="372"/>
      <c r="S381" s="372"/>
      <c r="T381" s="372"/>
      <c r="U381" s="372"/>
      <c r="V381" s="372"/>
      <c r="W381" s="372"/>
      <c r="X381" s="372"/>
      <c r="Y381" s="372"/>
      <c r="Z381" s="372"/>
      <c r="AA381" s="372"/>
      <c r="AB381" s="372"/>
      <c r="AC381" s="372"/>
      <c r="AD381" s="74"/>
    </row>
    <row r="382" spans="1:30" s="183" customFormat="1" ht="15.75" customHeight="1">
      <c r="A382" s="111"/>
      <c r="B382" s="97"/>
      <c r="C382" s="98"/>
      <c r="D382" s="43">
        <v>20200120401</v>
      </c>
      <c r="E382" s="43" t="s">
        <v>487</v>
      </c>
      <c r="F382" s="44" t="s">
        <v>195</v>
      </c>
      <c r="G382" s="137">
        <v>2</v>
      </c>
      <c r="H382" s="158"/>
      <c r="I382" s="158">
        <v>60</v>
      </c>
      <c r="J382" s="96">
        <v>29</v>
      </c>
      <c r="K382" s="251">
        <f>IF(OR(LEFT(E382,2)="ĐA",LEFT(E382,2)="DA",LEFT(E382,5)="Đồ án",LEFT(E382,5)="Đồán ",LEFT(E382,9)="Sinh hoạt",LEFT(E382,9)="sinh hoạt",LEFT(E382,6)="Cố vấn",LEFT(E382,6)="cố vấn",LEFT(E382,4)="cvht",LEFT(E382,4)="CVHT",LEFT(E382,4)="shcn",LEFT(E382,4)="SHCN"),0,(IF(AND(H382&gt;0,J382&gt;0),IF(J382&gt;60,1.3,IF(J382&gt;35,1.2,1)),0)))</f>
        <v>0</v>
      </c>
      <c r="L382" s="251">
        <f t="shared" si="42"/>
        <v>1</v>
      </c>
      <c r="M382" s="252">
        <f t="shared" si="41"/>
        <v>45</v>
      </c>
      <c r="N382" s="375"/>
      <c r="O382" s="375"/>
      <c r="P382" s="375"/>
      <c r="Q382" s="375"/>
      <c r="R382" s="375"/>
      <c r="S382" s="375"/>
      <c r="T382" s="375"/>
      <c r="U382" s="375"/>
      <c r="V382" s="375"/>
      <c r="W382" s="375"/>
      <c r="X382" s="375"/>
      <c r="Y382" s="375"/>
      <c r="Z382" s="375"/>
      <c r="AA382" s="375"/>
      <c r="AB382" s="375"/>
      <c r="AC382" s="375"/>
      <c r="AD382" s="74"/>
    </row>
    <row r="383" spans="1:30" s="183" customFormat="1" ht="15.75" customHeight="1">
      <c r="A383" s="111"/>
      <c r="B383" s="97"/>
      <c r="C383" s="98"/>
      <c r="D383" s="43">
        <v>20200120401</v>
      </c>
      <c r="E383" s="43" t="s">
        <v>486</v>
      </c>
      <c r="F383" s="44" t="s">
        <v>195</v>
      </c>
      <c r="G383" s="137">
        <v>2</v>
      </c>
      <c r="H383" s="158"/>
      <c r="I383" s="158">
        <v>60</v>
      </c>
      <c r="J383" s="96">
        <v>29</v>
      </c>
      <c r="K383" s="251">
        <f>IF(OR(LEFT(E383,2)="ĐA",LEFT(E383,2)="DA",LEFT(E383,5)="Đồ án",LEFT(E383,5)="Đồán ",LEFT(E383,9)="Sinh hoạt",LEFT(E383,9)="sinh hoạt",LEFT(E383,6)="Cố vấn",LEFT(E383,6)="cố vấn",LEFT(E383,4)="cvht",LEFT(E383,4)="CVHT",LEFT(E383,4)="shcn",LEFT(E383,4)="SHCN"),0,(IF(AND(H383&gt;0,J383&gt;0),IF(J383&gt;60,1.3,IF(J383&gt;35,1.2,1)),0)))</f>
        <v>0</v>
      </c>
      <c r="L383" s="251">
        <f t="shared" si="42"/>
        <v>1</v>
      </c>
      <c r="M383" s="252">
        <f t="shared" si="41"/>
        <v>45</v>
      </c>
      <c r="N383" s="375"/>
      <c r="O383" s="375"/>
      <c r="P383" s="375"/>
      <c r="Q383" s="375"/>
      <c r="R383" s="375"/>
      <c r="S383" s="375"/>
      <c r="T383" s="375"/>
      <c r="U383" s="375"/>
      <c r="V383" s="375"/>
      <c r="W383" s="375"/>
      <c r="X383" s="375"/>
      <c r="Y383" s="375"/>
      <c r="Z383" s="375"/>
      <c r="AA383" s="375"/>
      <c r="AB383" s="375"/>
      <c r="AC383" s="375"/>
      <c r="AD383" s="74"/>
    </row>
    <row r="384" spans="1:30" s="215" customFormat="1" ht="15.75" customHeight="1">
      <c r="A384" s="111"/>
      <c r="B384" s="97"/>
      <c r="C384" s="98"/>
      <c r="D384" s="43">
        <v>21100119920</v>
      </c>
      <c r="E384" s="43" t="s">
        <v>159</v>
      </c>
      <c r="F384" s="44" t="s">
        <v>492</v>
      </c>
      <c r="G384" s="137">
        <v>2</v>
      </c>
      <c r="H384" s="158">
        <v>30</v>
      </c>
      <c r="I384" s="158"/>
      <c r="J384" s="96">
        <v>58</v>
      </c>
      <c r="K384" s="251">
        <f>IF(OR(LEFT(E384,2)="ĐA",LEFT(E384,2)="DA",LEFT(E384,5)="Đồ án",LEFT(E384,5)="Đồán ",LEFT(E384,9)="Sinh hoạt",LEFT(E384,9)="sinh hoạt",LEFT(E384,6)="Cố vấn",LEFT(E384,6)="cố vấn",LEFT(E384,4)="cvht",LEFT(E384,4)="CVHT",LEFT(E384,4)="shcn",LEFT(E384,4)="SHCN"),0,(IF(AND(H384&gt;0,J384&gt;0),IF(J384&gt;60,1.3,IF(J384&gt;35,1.2,1)),0)))</f>
        <v>1.2</v>
      </c>
      <c r="L384" s="251">
        <f t="shared" si="42"/>
        <v>0</v>
      </c>
      <c r="M384" s="252">
        <f t="shared" si="41"/>
        <v>36</v>
      </c>
      <c r="N384" s="375"/>
      <c r="O384" s="375"/>
      <c r="P384" s="375"/>
      <c r="Q384" s="375"/>
      <c r="R384" s="375"/>
      <c r="S384" s="375"/>
      <c r="T384" s="375"/>
      <c r="U384" s="375"/>
      <c r="V384" s="375"/>
      <c r="W384" s="375"/>
      <c r="X384" s="375"/>
      <c r="Y384" s="375"/>
      <c r="Z384" s="375"/>
      <c r="AA384" s="375"/>
      <c r="AB384" s="375"/>
      <c r="AC384" s="375"/>
      <c r="AD384" s="74"/>
    </row>
    <row r="385" spans="1:30" s="215" customFormat="1" ht="15.75" customHeight="1">
      <c r="A385" s="111"/>
      <c r="B385" s="97"/>
      <c r="C385" s="98"/>
      <c r="D385" s="43">
        <v>21100119920</v>
      </c>
      <c r="E385" s="43" t="s">
        <v>159</v>
      </c>
      <c r="F385" s="44" t="s">
        <v>492</v>
      </c>
      <c r="G385" s="137">
        <v>2</v>
      </c>
      <c r="H385" s="158"/>
      <c r="I385" s="158">
        <v>60</v>
      </c>
      <c r="J385" s="96">
        <v>29</v>
      </c>
      <c r="K385" s="251">
        <f t="shared" si="38"/>
        <v>0</v>
      </c>
      <c r="L385" s="251">
        <f t="shared" si="42"/>
        <v>1</v>
      </c>
      <c r="M385" s="252">
        <f t="shared" si="41"/>
        <v>45</v>
      </c>
      <c r="N385" s="375"/>
      <c r="O385" s="375"/>
      <c r="P385" s="375"/>
      <c r="Q385" s="375"/>
      <c r="R385" s="375"/>
      <c r="S385" s="375"/>
      <c r="T385" s="375"/>
      <c r="U385" s="375"/>
      <c r="V385" s="375"/>
      <c r="W385" s="375"/>
      <c r="X385" s="375"/>
      <c r="Y385" s="375"/>
      <c r="Z385" s="375"/>
      <c r="AA385" s="375"/>
      <c r="AB385" s="375"/>
      <c r="AC385" s="375"/>
      <c r="AD385" s="74"/>
    </row>
    <row r="386" spans="1:30" s="183" customFormat="1" ht="15.75" customHeight="1">
      <c r="A386" s="111"/>
      <c r="B386" s="97"/>
      <c r="C386" s="98"/>
      <c r="D386" s="43">
        <v>21100119920</v>
      </c>
      <c r="E386" s="43" t="s">
        <v>159</v>
      </c>
      <c r="F386" s="44" t="s">
        <v>492</v>
      </c>
      <c r="G386" s="185">
        <v>2</v>
      </c>
      <c r="H386" s="281"/>
      <c r="I386" s="281">
        <v>60</v>
      </c>
      <c r="J386" s="186">
        <v>29</v>
      </c>
      <c r="K386" s="78">
        <f>IF(OR(LEFT(E386,2)="ĐA",LEFT(E386,2)="DA",LEFT(E386,5)="Đồ án",LEFT(E386,5)="Đồán ",LEFT(E386,9)="Sinh hoạt",LEFT(E386,9)="sinh hoạt",LEFT(E386,6)="Cố vấn",LEFT(E386,6)="cố vấn",LEFT(E386,4)="cvht",LEFT(E386,4)="CVHT",LEFT(E386,4)="shcn",LEFT(E386,4)="SHCN"),0,(IF(AND(H386&gt;0,J386&gt;0),IF(J386&gt;60,1.3,IF(J386&gt;35,1.2,1)),0)))</f>
        <v>0</v>
      </c>
      <c r="L386" s="78">
        <f t="shared" si="42"/>
        <v>1</v>
      </c>
      <c r="M386" s="252">
        <f t="shared" si="41"/>
        <v>45</v>
      </c>
      <c r="N386" s="375"/>
      <c r="O386" s="375"/>
      <c r="P386" s="375"/>
      <c r="Q386" s="375"/>
      <c r="R386" s="375"/>
      <c r="S386" s="375"/>
      <c r="T386" s="375"/>
      <c r="U386" s="375"/>
      <c r="V386" s="375"/>
      <c r="W386" s="375"/>
      <c r="X386" s="375"/>
      <c r="Y386" s="375"/>
      <c r="Z386" s="375"/>
      <c r="AA386" s="375"/>
      <c r="AB386" s="375"/>
      <c r="AC386" s="375"/>
      <c r="AD386" s="74"/>
    </row>
    <row r="387" spans="1:30" ht="18" customHeight="1">
      <c r="A387" s="94">
        <v>19</v>
      </c>
      <c r="B387" s="258" t="s">
        <v>110</v>
      </c>
      <c r="C387" s="259" t="s">
        <v>111</v>
      </c>
      <c r="D387" s="42">
        <v>20200010101</v>
      </c>
      <c r="E387" s="43" t="s">
        <v>234</v>
      </c>
      <c r="F387" s="44" t="s">
        <v>200</v>
      </c>
      <c r="G387" s="101">
        <v>1</v>
      </c>
      <c r="H387" s="275">
        <v>30</v>
      </c>
      <c r="I387" s="275">
        <v>0</v>
      </c>
      <c r="J387" s="96">
        <v>37</v>
      </c>
      <c r="K387" s="78">
        <f t="shared" si="38"/>
        <v>1.2</v>
      </c>
      <c r="L387" s="78">
        <f t="shared" si="39"/>
        <v>0</v>
      </c>
      <c r="M387" s="45">
        <f t="shared" si="41"/>
        <v>36</v>
      </c>
      <c r="N387" s="381">
        <v>64.5</v>
      </c>
      <c r="O387" s="376"/>
      <c r="P387" s="374">
        <f>SUM(M387:M399)+N387+O387</f>
        <v>755.5</v>
      </c>
      <c r="Q387" s="376">
        <v>0</v>
      </c>
      <c r="R387" s="374"/>
      <c r="S387" s="379">
        <v>430</v>
      </c>
      <c r="T387" s="376">
        <v>430</v>
      </c>
      <c r="U387" s="379">
        <v>112</v>
      </c>
      <c r="V387" s="406">
        <v>112</v>
      </c>
      <c r="W387" s="379">
        <v>56</v>
      </c>
      <c r="X387" s="376">
        <v>56</v>
      </c>
      <c r="Y387" s="374">
        <f>ROUND((P387-T387),1)</f>
        <v>325.5</v>
      </c>
      <c r="Z387" s="419">
        <f>IF(OR(SUM(V387:V399)="",SUM(Q387:Q399)=""),0,IF(OR(SUM(U387:U399)=320,SUM(V387:V399)&gt;0),ROUND((SUM(Q387:Q399)-SUM(V387:V399)),1),0))</f>
        <v>-112</v>
      </c>
      <c r="AA387" s="419">
        <f>IF(OR(SUM(X387:X399)="",SUM(R387:R399)=""),0,IF(OR(SUM(W387:W399)=160,SUM(X387:X399)&gt;0),ROUND((SUM(R387:R399)-SUM(X387:X399)),1),0))</f>
        <v>-56</v>
      </c>
      <c r="AB387" s="420"/>
      <c r="AC387" s="427">
        <f>SUM(Y387:AA399)</f>
        <v>157.5</v>
      </c>
      <c r="AD387" s="74"/>
    </row>
    <row r="388" spans="1:30" ht="18" customHeight="1">
      <c r="A388" s="81"/>
      <c r="B388" s="97"/>
      <c r="C388" s="98"/>
      <c r="D388" s="42">
        <v>20200010102</v>
      </c>
      <c r="E388" s="43" t="s">
        <v>234</v>
      </c>
      <c r="F388" s="44" t="s">
        <v>235</v>
      </c>
      <c r="G388" s="127">
        <v>1</v>
      </c>
      <c r="H388" s="276">
        <v>30</v>
      </c>
      <c r="I388" s="276">
        <v>0</v>
      </c>
      <c r="J388" s="96">
        <v>38</v>
      </c>
      <c r="K388" s="78">
        <f t="shared" ref="K388:K399" si="43">IF(OR(LEFT(E388,2)="ĐA",LEFT(E388,2)="DA",LEFT(E388,5)="Đồ án",LEFT(E388,5)="Đồán ",LEFT(E388,9)="Sinh hoạt",LEFT(E388,9)="sinh hoạt",LEFT(E388,6)="Cố vấn",LEFT(E388,6)="cố vấn",LEFT(E388,4)="cvht",LEFT(E388,4)="CVHT",LEFT(E388,4)="shcn",LEFT(E388,4)="SHCN"),0,(IF(AND(H388&gt;0,J388&gt;0),IF(J388&gt;60,1.3,IF(J388&gt;35,1.2,1)),0)))</f>
        <v>1.2</v>
      </c>
      <c r="L388" s="78">
        <f t="shared" ref="L388:L399" si="44">IF(OR(LEFT(E388,2)="ĐA",LEFT(E388,2)="DA",LEFT(E388,5)="Đồ án",LEFT(E388,5)="Đồán "),0,IF(AND(J388&gt;0,I388&gt;0),IF(AND(OR(LEFT(E388,4)="GDQP",LEFT(E388,4)="gdqp",LEFT(E388,19)="Giáo dục quốc phòng"),J388&gt;50),1.3,IF(J388&gt;35,1.2,IF(J388&gt;29,1.1,1))),0))</f>
        <v>0</v>
      </c>
      <c r="M388" s="45">
        <f t="shared" ref="M388:M399" si="45">ROUND(IF(OR(LEFT(E388,2)="ĐA",LEFT(E388,2)="DA",LEFT(E388,5)="Đồ án",LEFT(E388,5)="Đồán "),J388*0.5,(IF(H388&gt;0,H388*K388,"0")+IF(I388&gt;0,(I388*0.75)*L388,"0"))),1)</f>
        <v>36</v>
      </c>
      <c r="N388" s="372"/>
      <c r="O388" s="372"/>
      <c r="P388" s="372"/>
      <c r="Q388" s="372"/>
      <c r="R388" s="372"/>
      <c r="S388" s="372"/>
      <c r="T388" s="372"/>
      <c r="U388" s="372"/>
      <c r="V388" s="372"/>
      <c r="W388" s="372"/>
      <c r="X388" s="372"/>
      <c r="Y388" s="372"/>
      <c r="Z388" s="372"/>
      <c r="AA388" s="372"/>
      <c r="AB388" s="372"/>
      <c r="AC388" s="372"/>
      <c r="AD388" s="74"/>
    </row>
    <row r="389" spans="1:30" ht="18" customHeight="1">
      <c r="A389" s="81"/>
      <c r="B389" s="97"/>
      <c r="C389" s="98"/>
      <c r="D389" s="42">
        <v>20200010103</v>
      </c>
      <c r="E389" s="43" t="s">
        <v>234</v>
      </c>
      <c r="F389" s="44" t="s">
        <v>207</v>
      </c>
      <c r="G389" s="127">
        <v>1</v>
      </c>
      <c r="H389" s="276">
        <v>30</v>
      </c>
      <c r="I389" s="276">
        <v>0</v>
      </c>
      <c r="J389" s="96">
        <v>65</v>
      </c>
      <c r="K389" s="78">
        <f t="shared" si="43"/>
        <v>1.3</v>
      </c>
      <c r="L389" s="78">
        <f t="shared" si="44"/>
        <v>0</v>
      </c>
      <c r="M389" s="45">
        <f t="shared" si="45"/>
        <v>39</v>
      </c>
      <c r="N389" s="372"/>
      <c r="O389" s="372"/>
      <c r="P389" s="372"/>
      <c r="Q389" s="372"/>
      <c r="R389" s="372"/>
      <c r="S389" s="372"/>
      <c r="T389" s="372"/>
      <c r="U389" s="372"/>
      <c r="V389" s="372"/>
      <c r="W389" s="372"/>
      <c r="X389" s="372"/>
      <c r="Y389" s="372"/>
      <c r="Z389" s="372"/>
      <c r="AA389" s="372"/>
      <c r="AB389" s="372"/>
      <c r="AC389" s="372"/>
      <c r="AD389" s="74"/>
    </row>
    <row r="390" spans="1:30" ht="18" customHeight="1">
      <c r="A390" s="81"/>
      <c r="B390" s="97"/>
      <c r="C390" s="98"/>
      <c r="D390" s="42">
        <v>21100009905</v>
      </c>
      <c r="E390" s="43" t="s">
        <v>190</v>
      </c>
      <c r="F390" s="44" t="s">
        <v>187</v>
      </c>
      <c r="G390" s="127">
        <v>1</v>
      </c>
      <c r="H390" s="276">
        <v>45</v>
      </c>
      <c r="I390" s="276">
        <v>30</v>
      </c>
      <c r="J390" s="96">
        <v>29</v>
      </c>
      <c r="K390" s="78">
        <f t="shared" si="43"/>
        <v>1</v>
      </c>
      <c r="L390" s="78">
        <f t="shared" si="44"/>
        <v>1</v>
      </c>
      <c r="M390" s="45">
        <f t="shared" si="45"/>
        <v>67.5</v>
      </c>
      <c r="N390" s="372"/>
      <c r="O390" s="372"/>
      <c r="P390" s="372"/>
      <c r="Q390" s="372"/>
      <c r="R390" s="372"/>
      <c r="S390" s="372"/>
      <c r="T390" s="372"/>
      <c r="U390" s="372"/>
      <c r="V390" s="372"/>
      <c r="W390" s="372"/>
      <c r="X390" s="372"/>
      <c r="Y390" s="372"/>
      <c r="Z390" s="372"/>
      <c r="AA390" s="372"/>
      <c r="AB390" s="372"/>
      <c r="AC390" s="372"/>
      <c r="AD390" s="74"/>
    </row>
    <row r="391" spans="1:30" ht="18" customHeight="1">
      <c r="A391" s="81"/>
      <c r="B391" s="97"/>
      <c r="C391" s="98"/>
      <c r="D391" s="42">
        <v>21100149002</v>
      </c>
      <c r="E391" s="43" t="s">
        <v>206</v>
      </c>
      <c r="F391" s="44" t="s">
        <v>193</v>
      </c>
      <c r="G391" s="127">
        <v>1</v>
      </c>
      <c r="H391" s="276">
        <v>15</v>
      </c>
      <c r="I391" s="276">
        <v>60</v>
      </c>
      <c r="J391" s="96">
        <v>44</v>
      </c>
      <c r="K391" s="78">
        <f t="shared" si="43"/>
        <v>1.2</v>
      </c>
      <c r="L391" s="78">
        <f t="shared" si="44"/>
        <v>1.2</v>
      </c>
      <c r="M391" s="45">
        <f t="shared" si="45"/>
        <v>72</v>
      </c>
      <c r="N391" s="372"/>
      <c r="O391" s="372"/>
      <c r="P391" s="372"/>
      <c r="Q391" s="372"/>
      <c r="R391" s="372"/>
      <c r="S391" s="372"/>
      <c r="T391" s="372"/>
      <c r="U391" s="372"/>
      <c r="V391" s="372"/>
      <c r="W391" s="372"/>
      <c r="X391" s="372"/>
      <c r="Y391" s="372"/>
      <c r="Z391" s="372"/>
      <c r="AA391" s="372"/>
      <c r="AB391" s="372"/>
      <c r="AC391" s="372"/>
      <c r="AD391" s="74"/>
    </row>
    <row r="392" spans="1:30" ht="18" customHeight="1">
      <c r="A392" s="81"/>
      <c r="B392" s="97"/>
      <c r="C392" s="98"/>
      <c r="D392" s="42">
        <v>21100151801</v>
      </c>
      <c r="E392" s="43" t="s">
        <v>206</v>
      </c>
      <c r="F392" s="44" t="s">
        <v>236</v>
      </c>
      <c r="G392" s="127">
        <v>1</v>
      </c>
      <c r="H392" s="276">
        <v>30</v>
      </c>
      <c r="I392" s="276">
        <v>30</v>
      </c>
      <c r="J392" s="96">
        <v>27</v>
      </c>
      <c r="K392" s="78">
        <f t="shared" si="43"/>
        <v>1</v>
      </c>
      <c r="L392" s="78">
        <f t="shared" si="44"/>
        <v>1</v>
      </c>
      <c r="M392" s="45">
        <f t="shared" si="45"/>
        <v>52.5</v>
      </c>
      <c r="N392" s="372"/>
      <c r="O392" s="372"/>
      <c r="P392" s="372"/>
      <c r="Q392" s="372"/>
      <c r="R392" s="372"/>
      <c r="S392" s="372"/>
      <c r="T392" s="372"/>
      <c r="U392" s="372"/>
      <c r="V392" s="372"/>
      <c r="W392" s="372"/>
      <c r="X392" s="372"/>
      <c r="Y392" s="372"/>
      <c r="Z392" s="372"/>
      <c r="AA392" s="372"/>
      <c r="AB392" s="372"/>
      <c r="AC392" s="372"/>
      <c r="AD392" s="74"/>
    </row>
    <row r="393" spans="1:30" ht="18" customHeight="1">
      <c r="A393" s="111"/>
      <c r="B393" s="97"/>
      <c r="C393" s="98"/>
      <c r="D393" s="42">
        <v>71400119903</v>
      </c>
      <c r="E393" s="43" t="s">
        <v>159</v>
      </c>
      <c r="F393" s="44" t="s">
        <v>237</v>
      </c>
      <c r="G393" s="127">
        <v>1</v>
      </c>
      <c r="H393" s="276">
        <v>30</v>
      </c>
      <c r="I393" s="276">
        <v>60</v>
      </c>
      <c r="J393" s="96">
        <v>45</v>
      </c>
      <c r="K393" s="78">
        <f t="shared" si="43"/>
        <v>1.2</v>
      </c>
      <c r="L393" s="78">
        <f t="shared" si="44"/>
        <v>1.2</v>
      </c>
      <c r="M393" s="45">
        <f t="shared" si="45"/>
        <v>90</v>
      </c>
      <c r="N393" s="375"/>
      <c r="O393" s="375"/>
      <c r="P393" s="375"/>
      <c r="Q393" s="375"/>
      <c r="R393" s="375"/>
      <c r="S393" s="375"/>
      <c r="T393" s="375"/>
      <c r="U393" s="375"/>
      <c r="V393" s="375"/>
      <c r="W393" s="375"/>
      <c r="X393" s="375"/>
      <c r="Y393" s="375"/>
      <c r="Z393" s="375"/>
      <c r="AA393" s="375"/>
      <c r="AB393" s="375"/>
      <c r="AC393" s="375"/>
      <c r="AD393" s="74"/>
    </row>
    <row r="394" spans="1:30" ht="18" customHeight="1">
      <c r="A394" s="111"/>
      <c r="B394" s="97"/>
      <c r="C394" s="98"/>
      <c r="D394" s="42" t="s">
        <v>523</v>
      </c>
      <c r="E394" s="43" t="s">
        <v>216</v>
      </c>
      <c r="F394" s="154" t="s">
        <v>193</v>
      </c>
      <c r="G394" s="127"/>
      <c r="H394" s="276"/>
      <c r="I394" s="276"/>
      <c r="J394" s="96"/>
      <c r="K394" s="78">
        <f t="shared" si="43"/>
        <v>0</v>
      </c>
      <c r="L394" s="78">
        <f t="shared" si="44"/>
        <v>0</v>
      </c>
      <c r="M394" s="45">
        <f t="shared" si="45"/>
        <v>0</v>
      </c>
      <c r="N394" s="375"/>
      <c r="O394" s="375"/>
      <c r="P394" s="375"/>
      <c r="Q394" s="375"/>
      <c r="R394" s="375"/>
      <c r="S394" s="375"/>
      <c r="T394" s="375"/>
      <c r="U394" s="375"/>
      <c r="V394" s="375"/>
      <c r="W394" s="375"/>
      <c r="X394" s="375"/>
      <c r="Y394" s="375"/>
      <c r="Z394" s="375"/>
      <c r="AA394" s="375"/>
      <c r="AB394" s="375"/>
      <c r="AC394" s="375"/>
      <c r="AD394" s="74"/>
    </row>
    <row r="395" spans="1:30" ht="18" customHeight="1">
      <c r="A395" s="111"/>
      <c r="B395" s="97"/>
      <c r="C395" s="98"/>
      <c r="D395" s="42">
        <v>21100149001</v>
      </c>
      <c r="E395" s="43" t="s">
        <v>206</v>
      </c>
      <c r="F395" s="44" t="s">
        <v>278</v>
      </c>
      <c r="G395" s="127">
        <v>2</v>
      </c>
      <c r="H395" s="276">
        <v>15</v>
      </c>
      <c r="I395" s="276">
        <v>60</v>
      </c>
      <c r="J395" s="96">
        <v>40</v>
      </c>
      <c r="K395" s="78">
        <f t="shared" si="43"/>
        <v>1.2</v>
      </c>
      <c r="L395" s="78">
        <f t="shared" si="44"/>
        <v>1.2</v>
      </c>
      <c r="M395" s="45">
        <f t="shared" si="45"/>
        <v>72</v>
      </c>
      <c r="N395" s="375"/>
      <c r="O395" s="375"/>
      <c r="P395" s="375"/>
      <c r="Q395" s="375"/>
      <c r="R395" s="375"/>
      <c r="S395" s="375"/>
      <c r="T395" s="375"/>
      <c r="U395" s="375"/>
      <c r="V395" s="375"/>
      <c r="W395" s="375"/>
      <c r="X395" s="375"/>
      <c r="Y395" s="375"/>
      <c r="Z395" s="375"/>
      <c r="AA395" s="375"/>
      <c r="AB395" s="375"/>
      <c r="AC395" s="375"/>
      <c r="AD395" s="74"/>
    </row>
    <row r="396" spans="1:30" ht="18" customHeight="1">
      <c r="A396" s="111"/>
      <c r="B396" s="97"/>
      <c r="C396" s="98"/>
      <c r="D396" s="42">
        <v>20200010101</v>
      </c>
      <c r="E396" s="43" t="s">
        <v>234</v>
      </c>
      <c r="F396" s="44" t="s">
        <v>386</v>
      </c>
      <c r="G396" s="127">
        <v>2</v>
      </c>
      <c r="H396" s="276">
        <v>30</v>
      </c>
      <c r="I396" s="276">
        <v>0</v>
      </c>
      <c r="J396" s="96">
        <v>40</v>
      </c>
      <c r="K396" s="78">
        <f t="shared" si="43"/>
        <v>1.2</v>
      </c>
      <c r="L396" s="78">
        <f t="shared" si="44"/>
        <v>0</v>
      </c>
      <c r="M396" s="45">
        <f t="shared" si="45"/>
        <v>36</v>
      </c>
      <c r="N396" s="375"/>
      <c r="O396" s="375"/>
      <c r="P396" s="375"/>
      <c r="Q396" s="375"/>
      <c r="R396" s="375"/>
      <c r="S396" s="375"/>
      <c r="T396" s="375"/>
      <c r="U396" s="375"/>
      <c r="V396" s="375"/>
      <c r="W396" s="375"/>
      <c r="X396" s="375"/>
      <c r="Y396" s="375"/>
      <c r="Z396" s="375"/>
      <c r="AA396" s="375"/>
      <c r="AB396" s="375"/>
      <c r="AC396" s="375"/>
      <c r="AD396" s="74"/>
    </row>
    <row r="397" spans="1:30" ht="18" customHeight="1">
      <c r="A397" s="111"/>
      <c r="B397" s="97"/>
      <c r="C397" s="98"/>
      <c r="D397" s="42">
        <v>21100149602</v>
      </c>
      <c r="E397" s="43" t="s">
        <v>378</v>
      </c>
      <c r="F397" s="44" t="s">
        <v>193</v>
      </c>
      <c r="G397" s="127">
        <v>2</v>
      </c>
      <c r="H397" s="276">
        <v>45</v>
      </c>
      <c r="I397" s="276">
        <v>30</v>
      </c>
      <c r="J397" s="96">
        <v>38</v>
      </c>
      <c r="K397" s="78">
        <f t="shared" si="43"/>
        <v>1.2</v>
      </c>
      <c r="L397" s="78">
        <f t="shared" si="44"/>
        <v>1.2</v>
      </c>
      <c r="M397" s="45">
        <f t="shared" si="45"/>
        <v>81</v>
      </c>
      <c r="N397" s="375"/>
      <c r="O397" s="375"/>
      <c r="P397" s="375"/>
      <c r="Q397" s="375"/>
      <c r="R397" s="375"/>
      <c r="S397" s="375"/>
      <c r="T397" s="375"/>
      <c r="U397" s="375"/>
      <c r="V397" s="375"/>
      <c r="W397" s="375"/>
      <c r="X397" s="375"/>
      <c r="Y397" s="375"/>
      <c r="Z397" s="375"/>
      <c r="AA397" s="375"/>
      <c r="AB397" s="375"/>
      <c r="AC397" s="375"/>
      <c r="AD397" s="74"/>
    </row>
    <row r="398" spans="1:30" s="207" customFormat="1" ht="18" customHeight="1">
      <c r="A398" s="111"/>
      <c r="B398" s="97"/>
      <c r="C398" s="98"/>
      <c r="D398" s="42">
        <v>21100119909</v>
      </c>
      <c r="E398" s="43" t="s">
        <v>159</v>
      </c>
      <c r="F398" s="44" t="s">
        <v>524</v>
      </c>
      <c r="G398" s="127">
        <v>2</v>
      </c>
      <c r="H398" s="276">
        <v>30</v>
      </c>
      <c r="I398" s="276">
        <v>60</v>
      </c>
      <c r="J398" s="96">
        <v>42</v>
      </c>
      <c r="K398" s="78">
        <f t="shared" si="43"/>
        <v>1.2</v>
      </c>
      <c r="L398" s="78">
        <f t="shared" si="44"/>
        <v>1.2</v>
      </c>
      <c r="M398" s="45">
        <f t="shared" si="45"/>
        <v>90</v>
      </c>
      <c r="N398" s="375"/>
      <c r="O398" s="375"/>
      <c r="P398" s="375"/>
      <c r="Q398" s="375"/>
      <c r="R398" s="375"/>
      <c r="S398" s="375"/>
      <c r="T398" s="375"/>
      <c r="U398" s="375"/>
      <c r="V398" s="375"/>
      <c r="W398" s="375"/>
      <c r="X398" s="375"/>
      <c r="Y398" s="375"/>
      <c r="Z398" s="375"/>
      <c r="AA398" s="375"/>
      <c r="AB398" s="375"/>
      <c r="AC398" s="375"/>
      <c r="AD398" s="74"/>
    </row>
    <row r="399" spans="1:30" s="170" customFormat="1" ht="18" customHeight="1">
      <c r="A399" s="111"/>
      <c r="B399" s="97"/>
      <c r="C399" s="98"/>
      <c r="D399" s="296">
        <v>21100149402</v>
      </c>
      <c r="E399" s="297" t="s">
        <v>379</v>
      </c>
      <c r="F399" s="298" t="s">
        <v>193</v>
      </c>
      <c r="G399" s="299">
        <v>2</v>
      </c>
      <c r="H399" s="300"/>
      <c r="I399" s="300"/>
      <c r="J399" s="96">
        <v>38</v>
      </c>
      <c r="K399" s="78">
        <f t="shared" si="43"/>
        <v>0</v>
      </c>
      <c r="L399" s="78">
        <f t="shared" si="44"/>
        <v>0</v>
      </c>
      <c r="M399" s="45">
        <f t="shared" si="45"/>
        <v>19</v>
      </c>
      <c r="N399" s="375"/>
      <c r="O399" s="375"/>
      <c r="P399" s="375"/>
      <c r="Q399" s="375"/>
      <c r="R399" s="375"/>
      <c r="S399" s="375"/>
      <c r="T399" s="375"/>
      <c r="U399" s="375"/>
      <c r="V399" s="375"/>
      <c r="W399" s="375"/>
      <c r="X399" s="375"/>
      <c r="Y399" s="375"/>
      <c r="Z399" s="375"/>
      <c r="AA399" s="375"/>
      <c r="AB399" s="375"/>
      <c r="AC399" s="375"/>
      <c r="AD399" s="74"/>
    </row>
    <row r="400" spans="1:30" ht="18" customHeight="1">
      <c r="A400" s="94">
        <v>20</v>
      </c>
      <c r="B400" s="59" t="s">
        <v>112</v>
      </c>
      <c r="C400" s="60" t="s">
        <v>113</v>
      </c>
      <c r="D400" s="42">
        <v>21100010701</v>
      </c>
      <c r="E400" s="43" t="s">
        <v>257</v>
      </c>
      <c r="F400" s="44" t="s">
        <v>214</v>
      </c>
      <c r="G400" s="138">
        <v>1</v>
      </c>
      <c r="H400" s="136">
        <v>30</v>
      </c>
      <c r="I400" s="136">
        <v>30</v>
      </c>
      <c r="J400" s="96">
        <v>22</v>
      </c>
      <c r="K400" s="78">
        <f t="shared" si="38"/>
        <v>1</v>
      </c>
      <c r="L400" s="78">
        <f t="shared" si="39"/>
        <v>1</v>
      </c>
      <c r="M400" s="45">
        <f t="shared" si="40"/>
        <v>52.5</v>
      </c>
      <c r="N400" s="381">
        <v>64.5</v>
      </c>
      <c r="O400" s="376">
        <v>0</v>
      </c>
      <c r="P400" s="374">
        <f>SUM(M400:M421)+N400+O400</f>
        <v>1107.1999999999998</v>
      </c>
      <c r="Q400" s="376">
        <v>0</v>
      </c>
      <c r="R400" s="374"/>
      <c r="S400" s="379">
        <v>430</v>
      </c>
      <c r="T400" s="376">
        <v>430</v>
      </c>
      <c r="U400" s="379">
        <v>112</v>
      </c>
      <c r="V400" s="406">
        <f>112</f>
        <v>112</v>
      </c>
      <c r="W400" s="379">
        <v>56</v>
      </c>
      <c r="X400" s="376">
        <f>56</f>
        <v>56</v>
      </c>
      <c r="Y400" s="374">
        <f>ROUND((P400-T400),1)</f>
        <v>677.2</v>
      </c>
      <c r="Z400" s="419">
        <f>IF(OR(SUM(V400:V421)="",SUM(Q400:Q421)=""),0,IF(OR(SUM(U400:U421)=320,SUM(V400:V421)&gt;0),ROUND((SUM(Q400:Q421)-SUM(V400:V421)),1),0))</f>
        <v>-112</v>
      </c>
      <c r="AA400" s="419">
        <f>IF(OR(SUM(X400:X421)="",SUM(R400:R421)=""),0,IF(OR(SUM(W400:W421)=160,SUM(X400:X421)&gt;0),ROUND((SUM(R400:R421)-SUM(X400:X421)),1),0))</f>
        <v>-56</v>
      </c>
      <c r="AB400" s="420"/>
      <c r="AC400" s="427">
        <f>SUM(Y400:AA421)</f>
        <v>509.20000000000005</v>
      </c>
      <c r="AD400" s="74"/>
    </row>
    <row r="401" spans="1:30" ht="18" customHeight="1">
      <c r="A401" s="81"/>
      <c r="B401" s="97"/>
      <c r="C401" s="98"/>
      <c r="D401" s="42">
        <v>20200010702</v>
      </c>
      <c r="E401" s="43" t="s">
        <v>257</v>
      </c>
      <c r="F401" s="44" t="s">
        <v>235</v>
      </c>
      <c r="G401" s="138">
        <v>1</v>
      </c>
      <c r="H401" s="136">
        <v>30</v>
      </c>
      <c r="I401" s="136">
        <v>30</v>
      </c>
      <c r="J401" s="96">
        <v>38</v>
      </c>
      <c r="K401" s="78">
        <f t="shared" si="38"/>
        <v>1.2</v>
      </c>
      <c r="L401" s="78">
        <f t="shared" si="39"/>
        <v>1.2</v>
      </c>
      <c r="M401" s="45">
        <f t="shared" si="40"/>
        <v>63</v>
      </c>
      <c r="N401" s="372"/>
      <c r="O401" s="372"/>
      <c r="P401" s="372"/>
      <c r="Q401" s="372"/>
      <c r="R401" s="372"/>
      <c r="S401" s="372"/>
      <c r="T401" s="372"/>
      <c r="U401" s="372"/>
      <c r="V401" s="372"/>
      <c r="W401" s="372"/>
      <c r="X401" s="372"/>
      <c r="Y401" s="372"/>
      <c r="Z401" s="372"/>
      <c r="AA401" s="372"/>
      <c r="AB401" s="372"/>
      <c r="AC401" s="372"/>
      <c r="AD401" s="74"/>
    </row>
    <row r="402" spans="1:30" ht="18" customHeight="1">
      <c r="A402" s="81"/>
      <c r="B402" s="97"/>
      <c r="C402" s="98"/>
      <c r="D402" s="42">
        <v>21100010702</v>
      </c>
      <c r="E402" s="43" t="s">
        <v>257</v>
      </c>
      <c r="F402" s="44" t="s">
        <v>258</v>
      </c>
      <c r="G402" s="138">
        <v>1</v>
      </c>
      <c r="H402" s="136">
        <v>30</v>
      </c>
      <c r="I402" s="136">
        <v>30</v>
      </c>
      <c r="J402" s="96">
        <v>53</v>
      </c>
      <c r="K402" s="78">
        <f t="shared" si="38"/>
        <v>1.2</v>
      </c>
      <c r="L402" s="78">
        <f t="shared" si="39"/>
        <v>1.2</v>
      </c>
      <c r="M402" s="45">
        <f t="shared" si="40"/>
        <v>63</v>
      </c>
      <c r="N402" s="372"/>
      <c r="O402" s="372"/>
      <c r="P402" s="372"/>
      <c r="Q402" s="372"/>
      <c r="R402" s="372"/>
      <c r="S402" s="372"/>
      <c r="T402" s="372"/>
      <c r="U402" s="372"/>
      <c r="V402" s="372"/>
      <c r="W402" s="372"/>
      <c r="X402" s="372"/>
      <c r="Y402" s="372"/>
      <c r="Z402" s="372"/>
      <c r="AA402" s="372"/>
      <c r="AB402" s="372"/>
      <c r="AC402" s="372"/>
      <c r="AD402" s="74"/>
    </row>
    <row r="403" spans="1:30" ht="18" customHeight="1">
      <c r="A403" s="81"/>
      <c r="B403" s="97"/>
      <c r="C403" s="98"/>
      <c r="D403" s="42">
        <v>50600115601</v>
      </c>
      <c r="E403" s="43" t="s">
        <v>259</v>
      </c>
      <c r="F403" s="44" t="s">
        <v>260</v>
      </c>
      <c r="G403" s="138">
        <v>1</v>
      </c>
      <c r="H403" s="136">
        <v>18</v>
      </c>
      <c r="I403" s="136"/>
      <c r="J403" s="96">
        <v>63</v>
      </c>
      <c r="K403" s="78">
        <f t="shared" si="38"/>
        <v>1.3</v>
      </c>
      <c r="L403" s="78">
        <f t="shared" si="39"/>
        <v>0</v>
      </c>
      <c r="M403" s="45">
        <f t="shared" si="40"/>
        <v>23.4</v>
      </c>
      <c r="N403" s="372"/>
      <c r="O403" s="372"/>
      <c r="P403" s="372"/>
      <c r="Q403" s="372"/>
      <c r="R403" s="372"/>
      <c r="S403" s="372"/>
      <c r="T403" s="372"/>
      <c r="U403" s="372"/>
      <c r="V403" s="372"/>
      <c r="W403" s="372"/>
      <c r="X403" s="372"/>
      <c r="Y403" s="372"/>
      <c r="Z403" s="372"/>
      <c r="AA403" s="372"/>
      <c r="AB403" s="372"/>
      <c r="AC403" s="372"/>
      <c r="AD403" s="74"/>
    </row>
    <row r="404" spans="1:30" ht="18" customHeight="1">
      <c r="A404" s="81"/>
      <c r="B404" s="97"/>
      <c r="C404" s="98"/>
      <c r="D404" s="42">
        <v>50600115601</v>
      </c>
      <c r="E404" s="43" t="s">
        <v>261</v>
      </c>
      <c r="F404" s="44" t="s">
        <v>262</v>
      </c>
      <c r="G404" s="138">
        <v>1</v>
      </c>
      <c r="H404" s="136"/>
      <c r="I404" s="136">
        <v>57</v>
      </c>
      <c r="J404" s="96">
        <v>27</v>
      </c>
      <c r="K404" s="78">
        <f t="shared" si="38"/>
        <v>0</v>
      </c>
      <c r="L404" s="78">
        <f t="shared" si="39"/>
        <v>1</v>
      </c>
      <c r="M404" s="45">
        <f t="shared" si="40"/>
        <v>42.8</v>
      </c>
      <c r="N404" s="372"/>
      <c r="O404" s="372"/>
      <c r="P404" s="372"/>
      <c r="Q404" s="372"/>
      <c r="R404" s="372"/>
      <c r="S404" s="372"/>
      <c r="T404" s="372"/>
      <c r="U404" s="372"/>
      <c r="V404" s="372"/>
      <c r="W404" s="372"/>
      <c r="X404" s="372"/>
      <c r="Y404" s="372"/>
      <c r="Z404" s="372"/>
      <c r="AA404" s="372"/>
      <c r="AB404" s="372"/>
      <c r="AC404" s="372"/>
      <c r="AD404" s="74"/>
    </row>
    <row r="405" spans="1:30" ht="18" customHeight="1">
      <c r="A405" s="81"/>
      <c r="B405" s="99"/>
      <c r="C405" s="98"/>
      <c r="D405" s="42">
        <v>50600115601</v>
      </c>
      <c r="E405" s="43" t="s">
        <v>261</v>
      </c>
      <c r="F405" s="44" t="s">
        <v>263</v>
      </c>
      <c r="G405" s="138">
        <v>1</v>
      </c>
      <c r="H405" s="136"/>
      <c r="I405" s="136">
        <v>57</v>
      </c>
      <c r="J405" s="96">
        <v>36</v>
      </c>
      <c r="K405" s="78">
        <f t="shared" si="38"/>
        <v>0</v>
      </c>
      <c r="L405" s="78">
        <f t="shared" si="39"/>
        <v>1.2</v>
      </c>
      <c r="M405" s="45">
        <f t="shared" si="40"/>
        <v>51.3</v>
      </c>
      <c r="N405" s="372"/>
      <c r="O405" s="372"/>
      <c r="P405" s="372"/>
      <c r="Q405" s="372"/>
      <c r="R405" s="372"/>
      <c r="S405" s="372"/>
      <c r="T405" s="372"/>
      <c r="U405" s="372"/>
      <c r="V405" s="372"/>
      <c r="W405" s="372"/>
      <c r="X405" s="372"/>
      <c r="Y405" s="372"/>
      <c r="Z405" s="372"/>
      <c r="AA405" s="372"/>
      <c r="AB405" s="372"/>
      <c r="AC405" s="372"/>
      <c r="AD405" s="74"/>
    </row>
    <row r="406" spans="1:30" ht="18" customHeight="1">
      <c r="A406" s="81"/>
      <c r="B406" s="97"/>
      <c r="C406" s="98"/>
      <c r="D406" s="42">
        <v>71400119917</v>
      </c>
      <c r="E406" s="43" t="s">
        <v>159</v>
      </c>
      <c r="F406" s="44" t="s">
        <v>264</v>
      </c>
      <c r="G406" s="138">
        <v>1</v>
      </c>
      <c r="H406" s="136">
        <v>30</v>
      </c>
      <c r="I406" s="136">
        <v>60</v>
      </c>
      <c r="J406" s="96">
        <v>47</v>
      </c>
      <c r="K406" s="78">
        <f t="shared" si="38"/>
        <v>1.2</v>
      </c>
      <c r="L406" s="78">
        <f t="shared" si="39"/>
        <v>1.2</v>
      </c>
      <c r="M406" s="45">
        <f t="shared" si="40"/>
        <v>90</v>
      </c>
      <c r="N406" s="372"/>
      <c r="O406" s="372"/>
      <c r="P406" s="372"/>
      <c r="Q406" s="372"/>
      <c r="R406" s="372"/>
      <c r="S406" s="372"/>
      <c r="T406" s="372"/>
      <c r="U406" s="372"/>
      <c r="V406" s="372"/>
      <c r="W406" s="372"/>
      <c r="X406" s="372"/>
      <c r="Y406" s="372"/>
      <c r="Z406" s="372"/>
      <c r="AA406" s="372"/>
      <c r="AB406" s="372"/>
      <c r="AC406" s="372"/>
      <c r="AD406" s="74"/>
    </row>
    <row r="407" spans="1:30" ht="18" customHeight="1">
      <c r="A407" s="111"/>
      <c r="B407" s="97"/>
      <c r="C407" s="98"/>
      <c r="D407" s="42">
        <v>20400156801</v>
      </c>
      <c r="E407" s="43" t="s">
        <v>265</v>
      </c>
      <c r="F407" s="44" t="s">
        <v>246</v>
      </c>
      <c r="G407" s="138">
        <v>1</v>
      </c>
      <c r="H407" s="136">
        <v>15</v>
      </c>
      <c r="I407" s="136">
        <v>60</v>
      </c>
      <c r="J407" s="96">
        <v>13</v>
      </c>
      <c r="K407" s="78">
        <f t="shared" si="38"/>
        <v>1</v>
      </c>
      <c r="L407" s="78">
        <f t="shared" si="39"/>
        <v>1</v>
      </c>
      <c r="M407" s="45">
        <f t="shared" si="40"/>
        <v>60</v>
      </c>
      <c r="N407" s="375"/>
      <c r="O407" s="375"/>
      <c r="P407" s="375"/>
      <c r="Q407" s="375"/>
      <c r="R407" s="375"/>
      <c r="S407" s="375"/>
      <c r="T407" s="375"/>
      <c r="U407" s="375"/>
      <c r="V407" s="375"/>
      <c r="W407" s="375"/>
      <c r="X407" s="375"/>
      <c r="Y407" s="375"/>
      <c r="Z407" s="375"/>
      <c r="AA407" s="375"/>
      <c r="AB407" s="375"/>
      <c r="AC407" s="375"/>
      <c r="AD407" s="74"/>
    </row>
    <row r="408" spans="1:30" ht="18" customHeight="1">
      <c r="A408" s="111"/>
      <c r="B408" s="97"/>
      <c r="C408" s="98"/>
      <c r="D408" s="42">
        <v>21100150901</v>
      </c>
      <c r="E408" s="171" t="s">
        <v>188</v>
      </c>
      <c r="F408" s="172" t="s">
        <v>214</v>
      </c>
      <c r="G408" s="177">
        <v>1</v>
      </c>
      <c r="H408" s="176"/>
      <c r="I408" s="176">
        <v>45</v>
      </c>
      <c r="J408" s="175">
        <v>22</v>
      </c>
      <c r="K408" s="78">
        <f t="shared" ref="K408:K485" si="46">IF(OR(LEFT(E408,2)="ĐA",LEFT(E408,2)="DA",LEFT(E408,5)="Đồ án",LEFT(E408,5)="Đồán ",LEFT(E408,9)="Sinh hoạt",LEFT(E408,9)="sinh hoạt",LEFT(E408,6)="Cố vấn",LEFT(E408,6)="cố vấn",LEFT(E408,4)="cvht",LEFT(E408,4)="CVHT",LEFT(E408,4)="shcn",LEFT(E408,4)="SHCN"),0,(IF(AND(H408&gt;0,J408&gt;0),IF(J408&gt;60,1.3,IF(J408&gt;35,1.2,1)),0)))</f>
        <v>0</v>
      </c>
      <c r="L408" s="78">
        <f t="shared" ref="L408:L485" si="47">IF(OR(LEFT(E408,2)="ĐA",LEFT(E408,2)="DA",LEFT(E408,5)="Đồ án",LEFT(E408,5)="Đồán "),0,IF(AND(J408&gt;0,I408&gt;0),IF(AND(OR(LEFT(E408,4)="GDQP",LEFT(E408,4)="gdqp",LEFT(E408,19)="Giáo dục quốc phòng"),J408&gt;50),1.3,IF(J408&gt;35,1.2,IF(J408&gt;29,1.1,1))),0))</f>
        <v>0</v>
      </c>
      <c r="M408" s="45">
        <f t="shared" ref="M408:M485" si="48">ROUND(IF(OR(LEFT(E408,2)="ĐA",LEFT(E408,2)="DA",LEFT(E408,5)="Đồ án",LEFT(E408,5)="Đồán "),J408*0.5,(IF(H408&gt;0,H408*K408,"0")+IF(I408&gt;0,(I408*0.75)*L408,"0"))),1)</f>
        <v>11</v>
      </c>
      <c r="N408" s="375"/>
      <c r="O408" s="375"/>
      <c r="P408" s="375"/>
      <c r="Q408" s="375"/>
      <c r="R408" s="375"/>
      <c r="S408" s="375"/>
      <c r="T408" s="375"/>
      <c r="U408" s="375"/>
      <c r="V408" s="375"/>
      <c r="W408" s="375"/>
      <c r="X408" s="375"/>
      <c r="Y408" s="375"/>
      <c r="Z408" s="375"/>
      <c r="AA408" s="375"/>
      <c r="AB408" s="375"/>
      <c r="AC408" s="375"/>
      <c r="AD408" s="74"/>
    </row>
    <row r="409" spans="1:30" ht="18" customHeight="1">
      <c r="A409" s="111"/>
      <c r="B409" s="97"/>
      <c r="C409" s="98"/>
      <c r="D409" s="42"/>
      <c r="E409" s="43" t="s">
        <v>216</v>
      </c>
      <c r="F409" s="154" t="s">
        <v>298</v>
      </c>
      <c r="G409" s="138"/>
      <c r="H409" s="136"/>
      <c r="I409" s="136"/>
      <c r="J409" s="96"/>
      <c r="K409" s="78">
        <f t="shared" si="46"/>
        <v>0</v>
      </c>
      <c r="L409" s="78">
        <f t="shared" si="47"/>
        <v>0</v>
      </c>
      <c r="M409" s="45">
        <f t="shared" si="48"/>
        <v>0</v>
      </c>
      <c r="N409" s="375"/>
      <c r="O409" s="375"/>
      <c r="P409" s="375"/>
      <c r="Q409" s="375"/>
      <c r="R409" s="375"/>
      <c r="S409" s="375"/>
      <c r="T409" s="375"/>
      <c r="U409" s="375"/>
      <c r="V409" s="375"/>
      <c r="W409" s="375"/>
      <c r="X409" s="375"/>
      <c r="Y409" s="375"/>
      <c r="Z409" s="375"/>
      <c r="AA409" s="375"/>
      <c r="AB409" s="375"/>
      <c r="AC409" s="375"/>
      <c r="AD409" s="74"/>
    </row>
    <row r="410" spans="1:30" ht="18" customHeight="1">
      <c r="A410" s="111"/>
      <c r="B410" s="97"/>
      <c r="C410" s="98"/>
      <c r="D410" s="42"/>
      <c r="E410" s="43" t="s">
        <v>391</v>
      </c>
      <c r="F410" s="44" t="s">
        <v>392</v>
      </c>
      <c r="G410" s="138">
        <v>2</v>
      </c>
      <c r="H410" s="136">
        <v>30</v>
      </c>
      <c r="I410" s="136">
        <v>30</v>
      </c>
      <c r="J410" s="96">
        <v>40</v>
      </c>
      <c r="K410" s="78">
        <f t="shared" si="46"/>
        <v>1.2</v>
      </c>
      <c r="L410" s="78">
        <f t="shared" si="47"/>
        <v>1.2</v>
      </c>
      <c r="M410" s="45">
        <f t="shared" si="48"/>
        <v>63</v>
      </c>
      <c r="N410" s="375"/>
      <c r="O410" s="375"/>
      <c r="P410" s="375"/>
      <c r="Q410" s="375"/>
      <c r="R410" s="375"/>
      <c r="S410" s="375"/>
      <c r="T410" s="375"/>
      <c r="U410" s="375"/>
      <c r="V410" s="375"/>
      <c r="W410" s="375"/>
      <c r="X410" s="375"/>
      <c r="Y410" s="375"/>
      <c r="Z410" s="375"/>
      <c r="AA410" s="375"/>
      <c r="AB410" s="375"/>
      <c r="AC410" s="375"/>
      <c r="AD410" s="74"/>
    </row>
    <row r="411" spans="1:30" ht="18" customHeight="1">
      <c r="A411" s="81"/>
      <c r="B411" s="97"/>
      <c r="C411" s="98"/>
      <c r="D411" s="42"/>
      <c r="E411" s="43" t="s">
        <v>391</v>
      </c>
      <c r="F411" s="44" t="s">
        <v>298</v>
      </c>
      <c r="G411" s="138">
        <v>2</v>
      </c>
      <c r="H411" s="136">
        <v>30</v>
      </c>
      <c r="I411" s="136">
        <v>30</v>
      </c>
      <c r="J411" s="96">
        <v>40</v>
      </c>
      <c r="K411" s="78">
        <f t="shared" si="46"/>
        <v>1.2</v>
      </c>
      <c r="L411" s="78">
        <f t="shared" si="47"/>
        <v>1.2</v>
      </c>
      <c r="M411" s="45">
        <f t="shared" si="48"/>
        <v>63</v>
      </c>
      <c r="N411" s="372"/>
      <c r="O411" s="372"/>
      <c r="P411" s="372"/>
      <c r="Q411" s="372"/>
      <c r="R411" s="372"/>
      <c r="S411" s="372"/>
      <c r="T411" s="372"/>
      <c r="U411" s="372"/>
      <c r="V411" s="372"/>
      <c r="W411" s="372"/>
      <c r="X411" s="372"/>
      <c r="Y411" s="372"/>
      <c r="Z411" s="372"/>
      <c r="AA411" s="372"/>
      <c r="AB411" s="372"/>
      <c r="AC411" s="372"/>
      <c r="AD411" s="74"/>
    </row>
    <row r="412" spans="1:30" ht="18" customHeight="1">
      <c r="A412" s="81"/>
      <c r="B412" s="97"/>
      <c r="C412" s="98"/>
      <c r="D412" s="42"/>
      <c r="E412" s="43" t="s">
        <v>393</v>
      </c>
      <c r="F412" s="44" t="s">
        <v>392</v>
      </c>
      <c r="G412" s="138">
        <v>2</v>
      </c>
      <c r="H412" s="136">
        <v>30</v>
      </c>
      <c r="I412" s="136">
        <v>30</v>
      </c>
      <c r="J412" s="96">
        <v>40</v>
      </c>
      <c r="K412" s="78">
        <f t="shared" si="46"/>
        <v>1.2</v>
      </c>
      <c r="L412" s="78">
        <f t="shared" si="47"/>
        <v>1.2</v>
      </c>
      <c r="M412" s="45">
        <f t="shared" si="48"/>
        <v>63</v>
      </c>
      <c r="N412" s="372"/>
      <c r="O412" s="372"/>
      <c r="P412" s="372"/>
      <c r="Q412" s="372"/>
      <c r="R412" s="372"/>
      <c r="S412" s="372"/>
      <c r="T412" s="372"/>
      <c r="U412" s="372"/>
      <c r="V412" s="372"/>
      <c r="W412" s="372"/>
      <c r="X412" s="372"/>
      <c r="Y412" s="372"/>
      <c r="Z412" s="372"/>
      <c r="AA412" s="372"/>
      <c r="AB412" s="372"/>
      <c r="AC412" s="372"/>
      <c r="AD412" s="74"/>
    </row>
    <row r="413" spans="1:30" ht="18" customHeight="1">
      <c r="A413" s="81"/>
      <c r="B413" s="97"/>
      <c r="C413" s="98"/>
      <c r="D413" s="42"/>
      <c r="E413" s="43" t="s">
        <v>393</v>
      </c>
      <c r="F413" s="44" t="s">
        <v>298</v>
      </c>
      <c r="G413" s="138">
        <v>2</v>
      </c>
      <c r="H413" s="136">
        <v>30</v>
      </c>
      <c r="I413" s="136">
        <v>30</v>
      </c>
      <c r="J413" s="96">
        <v>40</v>
      </c>
      <c r="K413" s="78">
        <f t="shared" si="46"/>
        <v>1.2</v>
      </c>
      <c r="L413" s="78">
        <f t="shared" si="47"/>
        <v>1.2</v>
      </c>
      <c r="M413" s="45">
        <f t="shared" si="48"/>
        <v>63</v>
      </c>
      <c r="N413" s="372"/>
      <c r="O413" s="372"/>
      <c r="P413" s="372"/>
      <c r="Q413" s="372"/>
      <c r="R413" s="372"/>
      <c r="S413" s="372"/>
      <c r="T413" s="372"/>
      <c r="U413" s="372"/>
      <c r="V413" s="372"/>
      <c r="W413" s="372"/>
      <c r="X413" s="372"/>
      <c r="Y413" s="372"/>
      <c r="Z413" s="372"/>
      <c r="AA413" s="372"/>
      <c r="AB413" s="372"/>
      <c r="AC413" s="372"/>
      <c r="AD413" s="74"/>
    </row>
    <row r="414" spans="1:30" ht="18" customHeight="1">
      <c r="A414" s="81"/>
      <c r="B414" s="62"/>
      <c r="C414" s="98"/>
      <c r="D414" s="42"/>
      <c r="E414" s="43" t="s">
        <v>394</v>
      </c>
      <c r="F414" s="44" t="s">
        <v>157</v>
      </c>
      <c r="G414" s="138">
        <v>2</v>
      </c>
      <c r="H414" s="136">
        <v>15</v>
      </c>
      <c r="I414" s="136">
        <v>30</v>
      </c>
      <c r="J414" s="96">
        <v>40</v>
      </c>
      <c r="K414" s="78">
        <f t="shared" si="46"/>
        <v>1.2</v>
      </c>
      <c r="L414" s="78">
        <f t="shared" si="47"/>
        <v>1.2</v>
      </c>
      <c r="M414" s="45">
        <f t="shared" si="48"/>
        <v>45</v>
      </c>
      <c r="N414" s="372"/>
      <c r="O414" s="372"/>
      <c r="P414" s="372"/>
      <c r="Q414" s="372"/>
      <c r="R414" s="372"/>
      <c r="S414" s="372"/>
      <c r="T414" s="372"/>
      <c r="U414" s="372"/>
      <c r="V414" s="372"/>
      <c r="W414" s="372"/>
      <c r="X414" s="372"/>
      <c r="Y414" s="372"/>
      <c r="Z414" s="372"/>
      <c r="AA414" s="372"/>
      <c r="AB414" s="372"/>
      <c r="AC414" s="372"/>
      <c r="AD414" s="74"/>
    </row>
    <row r="415" spans="1:30" ht="18" customHeight="1">
      <c r="A415" s="81"/>
      <c r="B415" s="62"/>
      <c r="C415" s="98"/>
      <c r="D415" s="42"/>
      <c r="E415" s="43" t="s">
        <v>395</v>
      </c>
      <c r="F415" s="44" t="s">
        <v>157</v>
      </c>
      <c r="G415" s="138">
        <v>2</v>
      </c>
      <c r="H415" s="136"/>
      <c r="I415" s="136">
        <v>15</v>
      </c>
      <c r="J415" s="96">
        <v>40</v>
      </c>
      <c r="K415" s="78">
        <f t="shared" si="46"/>
        <v>0</v>
      </c>
      <c r="L415" s="78">
        <f t="shared" si="47"/>
        <v>1.2</v>
      </c>
      <c r="M415" s="45">
        <f t="shared" si="48"/>
        <v>13.5</v>
      </c>
      <c r="N415" s="372"/>
      <c r="O415" s="372"/>
      <c r="P415" s="372"/>
      <c r="Q415" s="372"/>
      <c r="R415" s="372"/>
      <c r="S415" s="372"/>
      <c r="T415" s="372"/>
      <c r="U415" s="372"/>
      <c r="V415" s="372"/>
      <c r="W415" s="372"/>
      <c r="X415" s="372"/>
      <c r="Y415" s="372"/>
      <c r="Z415" s="372"/>
      <c r="AA415" s="372"/>
      <c r="AB415" s="372"/>
      <c r="AC415" s="372"/>
      <c r="AD415" s="74"/>
    </row>
    <row r="416" spans="1:30" ht="18" customHeight="1">
      <c r="A416" s="81"/>
      <c r="B416" s="62"/>
      <c r="C416" s="98"/>
      <c r="D416" s="42"/>
      <c r="E416" s="43" t="s">
        <v>396</v>
      </c>
      <c r="F416" s="44" t="s">
        <v>260</v>
      </c>
      <c r="G416" s="138">
        <v>2</v>
      </c>
      <c r="H416" s="136">
        <v>33</v>
      </c>
      <c r="I416" s="136"/>
      <c r="J416" s="96">
        <v>60</v>
      </c>
      <c r="K416" s="78">
        <f t="shared" si="46"/>
        <v>1.2</v>
      </c>
      <c r="L416" s="78">
        <f t="shared" si="47"/>
        <v>0</v>
      </c>
      <c r="M416" s="45">
        <f t="shared" si="48"/>
        <v>39.6</v>
      </c>
      <c r="N416" s="372"/>
      <c r="O416" s="372"/>
      <c r="P416" s="372"/>
      <c r="Q416" s="372"/>
      <c r="R416" s="372"/>
      <c r="S416" s="372"/>
      <c r="T416" s="372"/>
      <c r="U416" s="372"/>
      <c r="V416" s="372"/>
      <c r="W416" s="372"/>
      <c r="X416" s="372"/>
      <c r="Y416" s="372"/>
      <c r="Z416" s="372"/>
      <c r="AA416" s="372"/>
      <c r="AB416" s="372"/>
      <c r="AC416" s="372"/>
      <c r="AD416" s="74"/>
    </row>
    <row r="417" spans="1:30" s="183" customFormat="1" ht="18" customHeight="1">
      <c r="A417" s="111"/>
      <c r="B417" s="62"/>
      <c r="C417" s="98"/>
      <c r="D417" s="42"/>
      <c r="E417" s="43" t="s">
        <v>464</v>
      </c>
      <c r="F417" s="44" t="s">
        <v>390</v>
      </c>
      <c r="G417" s="138">
        <v>2</v>
      </c>
      <c r="H417" s="136"/>
      <c r="I417" s="136">
        <v>27</v>
      </c>
      <c r="J417" s="96">
        <v>30</v>
      </c>
      <c r="K417" s="78">
        <f t="shared" si="46"/>
        <v>0</v>
      </c>
      <c r="L417" s="78">
        <f t="shared" si="47"/>
        <v>1.1000000000000001</v>
      </c>
      <c r="M417" s="45">
        <f t="shared" si="48"/>
        <v>22.3</v>
      </c>
      <c r="N417" s="375"/>
      <c r="O417" s="375"/>
      <c r="P417" s="375"/>
      <c r="Q417" s="375"/>
      <c r="R417" s="375"/>
      <c r="S417" s="375"/>
      <c r="T417" s="375"/>
      <c r="U417" s="375"/>
      <c r="V417" s="375"/>
      <c r="W417" s="375"/>
      <c r="X417" s="375"/>
      <c r="Y417" s="375"/>
      <c r="Z417" s="375"/>
      <c r="AA417" s="375"/>
      <c r="AB417" s="375"/>
      <c r="AC417" s="375"/>
      <c r="AD417" s="74"/>
    </row>
    <row r="418" spans="1:30" ht="18" customHeight="1">
      <c r="A418" s="81"/>
      <c r="B418" s="62"/>
      <c r="C418" s="98"/>
      <c r="D418" s="42"/>
      <c r="E418" s="43" t="s">
        <v>465</v>
      </c>
      <c r="F418" s="44" t="s">
        <v>390</v>
      </c>
      <c r="G418" s="138">
        <v>2</v>
      </c>
      <c r="H418" s="136"/>
      <c r="I418" s="136">
        <v>27</v>
      </c>
      <c r="J418" s="96">
        <v>30</v>
      </c>
      <c r="K418" s="78">
        <f t="shared" si="46"/>
        <v>0</v>
      </c>
      <c r="L418" s="78">
        <f t="shared" si="47"/>
        <v>1.1000000000000001</v>
      </c>
      <c r="M418" s="45">
        <f t="shared" si="48"/>
        <v>22.3</v>
      </c>
      <c r="N418" s="372"/>
      <c r="O418" s="372"/>
      <c r="P418" s="372"/>
      <c r="Q418" s="372"/>
      <c r="R418" s="372"/>
      <c r="S418" s="372"/>
      <c r="T418" s="372"/>
      <c r="U418" s="372"/>
      <c r="V418" s="372"/>
      <c r="W418" s="372"/>
      <c r="X418" s="372"/>
      <c r="Y418" s="372"/>
      <c r="Z418" s="372"/>
      <c r="AA418" s="372"/>
      <c r="AB418" s="372"/>
      <c r="AC418" s="372"/>
      <c r="AD418" s="74"/>
    </row>
    <row r="419" spans="1:30" s="170" customFormat="1" ht="18" customHeight="1">
      <c r="A419" s="111"/>
      <c r="B419" s="62"/>
      <c r="C419" s="98"/>
      <c r="D419" s="42"/>
      <c r="E419" s="43" t="s">
        <v>159</v>
      </c>
      <c r="F419" s="44" t="s">
        <v>479</v>
      </c>
      <c r="G419" s="138">
        <v>2</v>
      </c>
      <c r="H419" s="136">
        <v>30</v>
      </c>
      <c r="I419" s="136">
        <v>60</v>
      </c>
      <c r="J419" s="96">
        <v>40</v>
      </c>
      <c r="K419" s="78">
        <f t="shared" si="46"/>
        <v>1.2</v>
      </c>
      <c r="L419" s="78">
        <f t="shared" si="47"/>
        <v>1.2</v>
      </c>
      <c r="M419" s="45">
        <f t="shared" si="48"/>
        <v>90</v>
      </c>
      <c r="N419" s="375"/>
      <c r="O419" s="375"/>
      <c r="P419" s="375"/>
      <c r="Q419" s="375"/>
      <c r="R419" s="375"/>
      <c r="S419" s="375"/>
      <c r="T419" s="375"/>
      <c r="U419" s="375"/>
      <c r="V419" s="375"/>
      <c r="W419" s="375"/>
      <c r="X419" s="375"/>
      <c r="Y419" s="375"/>
      <c r="Z419" s="375"/>
      <c r="AA419" s="375"/>
      <c r="AB419" s="375"/>
      <c r="AC419" s="375"/>
      <c r="AD419" s="74"/>
    </row>
    <row r="420" spans="1:30" s="183" customFormat="1" ht="18" customHeight="1">
      <c r="A420" s="111"/>
      <c r="B420" s="62"/>
      <c r="C420" s="98"/>
      <c r="D420" s="42"/>
      <c r="E420" s="43" t="s">
        <v>159</v>
      </c>
      <c r="F420" s="44" t="s">
        <v>425</v>
      </c>
      <c r="G420" s="138">
        <v>2</v>
      </c>
      <c r="H420" s="136">
        <v>30</v>
      </c>
      <c r="I420" s="136">
        <v>60</v>
      </c>
      <c r="J420" s="96">
        <v>40</v>
      </c>
      <c r="K420" s="78">
        <f t="shared" si="46"/>
        <v>1.2</v>
      </c>
      <c r="L420" s="78">
        <f t="shared" si="47"/>
        <v>1.2</v>
      </c>
      <c r="M420" s="45">
        <f t="shared" si="48"/>
        <v>90</v>
      </c>
      <c r="N420" s="375"/>
      <c r="O420" s="375"/>
      <c r="P420" s="375"/>
      <c r="Q420" s="375"/>
      <c r="R420" s="375"/>
      <c r="S420" s="375"/>
      <c r="T420" s="375"/>
      <c r="U420" s="375"/>
      <c r="V420" s="375"/>
      <c r="W420" s="375"/>
      <c r="X420" s="375"/>
      <c r="Y420" s="375"/>
      <c r="Z420" s="375"/>
      <c r="AA420" s="375"/>
      <c r="AB420" s="375"/>
      <c r="AC420" s="375"/>
      <c r="AD420" s="74"/>
    </row>
    <row r="421" spans="1:30" ht="18" customHeight="1">
      <c r="A421" s="81"/>
      <c r="B421" s="97"/>
      <c r="C421" s="98"/>
      <c r="D421" s="42"/>
      <c r="E421" s="187" t="s">
        <v>379</v>
      </c>
      <c r="F421" s="188" t="s">
        <v>214</v>
      </c>
      <c r="G421" s="194">
        <v>1</v>
      </c>
      <c r="H421" s="189"/>
      <c r="I421" s="189"/>
      <c r="J421" s="190">
        <v>22</v>
      </c>
      <c r="K421" s="78">
        <f t="shared" si="46"/>
        <v>0</v>
      </c>
      <c r="L421" s="78">
        <f t="shared" si="47"/>
        <v>0</v>
      </c>
      <c r="M421" s="45">
        <f t="shared" si="48"/>
        <v>11</v>
      </c>
      <c r="N421" s="372"/>
      <c r="O421" s="372"/>
      <c r="P421" s="372"/>
      <c r="Q421" s="372"/>
      <c r="R421" s="372"/>
      <c r="S421" s="372"/>
      <c r="T421" s="372"/>
      <c r="U421" s="372"/>
      <c r="V421" s="372"/>
      <c r="W421" s="372"/>
      <c r="X421" s="372"/>
      <c r="Y421" s="372"/>
      <c r="Z421" s="372"/>
      <c r="AA421" s="372"/>
      <c r="AB421" s="372"/>
      <c r="AC421" s="372"/>
      <c r="AD421" s="74"/>
    </row>
    <row r="422" spans="1:30" ht="18" customHeight="1">
      <c r="A422" s="94">
        <v>21</v>
      </c>
      <c r="B422" s="258" t="s">
        <v>82</v>
      </c>
      <c r="C422" s="259" t="s">
        <v>114</v>
      </c>
      <c r="D422" s="42">
        <v>20200010701</v>
      </c>
      <c r="E422" s="43" t="s">
        <v>257</v>
      </c>
      <c r="F422" s="44" t="s">
        <v>200</v>
      </c>
      <c r="G422" s="143">
        <v>1</v>
      </c>
      <c r="H422" s="136">
        <v>30</v>
      </c>
      <c r="I422" s="136">
        <v>30</v>
      </c>
      <c r="J422" s="96">
        <v>37</v>
      </c>
      <c r="K422" s="78">
        <f t="shared" si="46"/>
        <v>1.2</v>
      </c>
      <c r="L422" s="78">
        <f t="shared" si="47"/>
        <v>1.2</v>
      </c>
      <c r="M422" s="45">
        <f t="shared" si="48"/>
        <v>63</v>
      </c>
      <c r="N422" s="381">
        <v>64.5</v>
      </c>
      <c r="O422" s="376">
        <v>0</v>
      </c>
      <c r="P422" s="374">
        <f>SUM(M422:M460)+N422+O422</f>
        <v>1452.1</v>
      </c>
      <c r="Q422" s="376">
        <v>42.9</v>
      </c>
      <c r="R422" s="374"/>
      <c r="S422" s="379">
        <v>430</v>
      </c>
      <c r="T422" s="376">
        <v>430</v>
      </c>
      <c r="U422" s="379">
        <v>112</v>
      </c>
      <c r="V422" s="406">
        <v>112</v>
      </c>
      <c r="W422" s="379">
        <v>56</v>
      </c>
      <c r="X422" s="376">
        <v>56</v>
      </c>
      <c r="Y422" s="374">
        <f>ROUND((P422-T422),1)</f>
        <v>1022.1</v>
      </c>
      <c r="Z422" s="419">
        <f>IF(OR(SUM(V422:V460)="",SUM(Q422:Q460)=""),0,IF(OR(SUM(U422:U460)=320,SUM(V422:V460)&gt;0),ROUND((SUM(Q422:Q460)-SUM(V422:V460)),1),0))</f>
        <v>-69.099999999999994</v>
      </c>
      <c r="AA422" s="419">
        <f>IF(OR(SUM(X422:X460)="",SUM(R422:R460)=""),0,IF(OR(SUM(W422:W460)=160,SUM(X422:X460)&gt;0),ROUND((SUM(R422:R460)-SUM(X422:X460)),1),0))</f>
        <v>-56</v>
      </c>
      <c r="AB422" s="420"/>
      <c r="AC422" s="427">
        <f>SUM(Y422:AA460)</f>
        <v>897</v>
      </c>
      <c r="AD422" s="74"/>
    </row>
    <row r="423" spans="1:30" ht="18" customHeight="1">
      <c r="A423" s="81"/>
      <c r="B423" s="97"/>
      <c r="C423" s="98"/>
      <c r="D423" s="42">
        <v>20400156701</v>
      </c>
      <c r="E423" s="43" t="s">
        <v>305</v>
      </c>
      <c r="F423" s="44" t="s">
        <v>246</v>
      </c>
      <c r="G423" s="143">
        <v>1</v>
      </c>
      <c r="H423" s="136">
        <v>15</v>
      </c>
      <c r="I423" s="136">
        <v>60</v>
      </c>
      <c r="J423" s="96">
        <v>13</v>
      </c>
      <c r="K423" s="78">
        <f t="shared" ref="K423:K457" si="49">IF(OR(LEFT(E423,2)="ĐA",LEFT(E423,2)="DA",LEFT(E423,5)="Đồ án",LEFT(E423,5)="Đồán ",LEFT(E423,9)="Sinh hoạt",LEFT(E423,9)="sinh hoạt",LEFT(E423,6)="Cố vấn",LEFT(E423,6)="cố vấn",LEFT(E423,4)="cvht",LEFT(E423,4)="CVHT",LEFT(E423,4)="shcn",LEFT(E423,4)="SHCN"),0,(IF(AND(H423&gt;0,J423&gt;0),IF(J423&gt;60,1.3,IF(J423&gt;35,1.2,1)),0)))</f>
        <v>1</v>
      </c>
      <c r="L423" s="78">
        <f t="shared" ref="L423:L457" si="50">IF(OR(LEFT(E423,2)="ĐA",LEFT(E423,2)="DA",LEFT(E423,5)="Đồ án",LEFT(E423,5)="Đồán "),0,IF(AND(J423&gt;0,I423&gt;0),IF(AND(OR(LEFT(E423,4)="GDQP",LEFT(E423,4)="gdqp",LEFT(E423,19)="Giáo dục quốc phòng"),J423&gt;50),1.3,IF(J423&gt;35,1.2,IF(J423&gt;29,1.1,1))),0))</f>
        <v>1</v>
      </c>
      <c r="M423" s="45">
        <f t="shared" ref="M423:M457" si="51">ROUND(IF(OR(LEFT(E423,2)="ĐA",LEFT(E423,2)="DA",LEFT(E423,5)="Đồ án",LEFT(E423,5)="Đồán "),J423*0.5,(IF(H423&gt;0,H423*K423,"0")+IF(I423&gt;0,(I423*0.75)*L423,"0"))),1)</f>
        <v>60</v>
      </c>
      <c r="N423" s="372"/>
      <c r="O423" s="372"/>
      <c r="P423" s="372"/>
      <c r="Q423" s="372"/>
      <c r="R423" s="372"/>
      <c r="S423" s="372"/>
      <c r="T423" s="372"/>
      <c r="U423" s="372"/>
      <c r="V423" s="372"/>
      <c r="W423" s="372"/>
      <c r="X423" s="372"/>
      <c r="Y423" s="372"/>
      <c r="Z423" s="372"/>
      <c r="AA423" s="372"/>
      <c r="AB423" s="372"/>
      <c r="AC423" s="372"/>
      <c r="AD423" s="74"/>
    </row>
    <row r="424" spans="1:30" ht="18" customHeight="1">
      <c r="A424" s="81"/>
      <c r="B424" s="97"/>
      <c r="C424" s="98"/>
      <c r="D424" s="42">
        <v>21100110901</v>
      </c>
      <c r="E424" s="43" t="s">
        <v>306</v>
      </c>
      <c r="F424" s="44" t="s">
        <v>258</v>
      </c>
      <c r="G424" s="143">
        <v>1</v>
      </c>
      <c r="H424" s="136">
        <v>30</v>
      </c>
      <c r="I424" s="136">
        <v>30</v>
      </c>
      <c r="J424" s="96">
        <v>53</v>
      </c>
      <c r="K424" s="78">
        <f t="shared" si="49"/>
        <v>1.2</v>
      </c>
      <c r="L424" s="78">
        <f t="shared" si="50"/>
        <v>1.2</v>
      </c>
      <c r="M424" s="45">
        <f t="shared" si="51"/>
        <v>63</v>
      </c>
      <c r="N424" s="372"/>
      <c r="O424" s="372"/>
      <c r="P424" s="372"/>
      <c r="Q424" s="372"/>
      <c r="R424" s="372"/>
      <c r="S424" s="372"/>
      <c r="T424" s="372"/>
      <c r="U424" s="372"/>
      <c r="V424" s="372"/>
      <c r="W424" s="372"/>
      <c r="X424" s="372"/>
      <c r="Y424" s="372"/>
      <c r="Z424" s="372"/>
      <c r="AA424" s="372"/>
      <c r="AB424" s="372"/>
      <c r="AC424" s="372"/>
      <c r="AD424" s="74"/>
    </row>
    <row r="425" spans="1:30" ht="18" customHeight="1">
      <c r="A425" s="81"/>
      <c r="B425" s="97"/>
      <c r="C425" s="98"/>
      <c r="D425" s="42">
        <v>21100148301</v>
      </c>
      <c r="E425" s="178" t="s">
        <v>188</v>
      </c>
      <c r="F425" s="253" t="s">
        <v>258</v>
      </c>
      <c r="G425" s="179">
        <v>1</v>
      </c>
      <c r="H425" s="176"/>
      <c r="I425" s="176"/>
      <c r="J425" s="175">
        <v>53</v>
      </c>
      <c r="K425" s="78">
        <f t="shared" si="49"/>
        <v>0</v>
      </c>
      <c r="L425" s="78">
        <f t="shared" si="50"/>
        <v>0</v>
      </c>
      <c r="M425" s="45">
        <f t="shared" si="51"/>
        <v>26.5</v>
      </c>
      <c r="N425" s="372"/>
      <c r="O425" s="372"/>
      <c r="P425" s="372"/>
      <c r="Q425" s="372"/>
      <c r="R425" s="372"/>
      <c r="S425" s="372"/>
      <c r="T425" s="372"/>
      <c r="U425" s="372"/>
      <c r="V425" s="372"/>
      <c r="W425" s="372"/>
      <c r="X425" s="372"/>
      <c r="Y425" s="372"/>
      <c r="Z425" s="372"/>
      <c r="AA425" s="372"/>
      <c r="AB425" s="372"/>
      <c r="AC425" s="372"/>
      <c r="AD425" s="74"/>
    </row>
    <row r="426" spans="1:30" ht="18" customHeight="1">
      <c r="A426" s="81"/>
      <c r="B426" s="97"/>
      <c r="C426" s="98"/>
      <c r="D426" s="42">
        <v>21100148401</v>
      </c>
      <c r="E426" s="42" t="s">
        <v>307</v>
      </c>
      <c r="F426" s="42" t="s">
        <v>258</v>
      </c>
      <c r="G426" s="143">
        <v>1</v>
      </c>
      <c r="H426" s="136">
        <v>15</v>
      </c>
      <c r="I426" s="136">
        <v>30</v>
      </c>
      <c r="J426" s="96">
        <v>53</v>
      </c>
      <c r="K426" s="78">
        <f t="shared" si="49"/>
        <v>1.2</v>
      </c>
      <c r="L426" s="78">
        <f t="shared" si="50"/>
        <v>1.2</v>
      </c>
      <c r="M426" s="45">
        <f t="shared" si="51"/>
        <v>45</v>
      </c>
      <c r="N426" s="372"/>
      <c r="O426" s="372"/>
      <c r="P426" s="372"/>
      <c r="Q426" s="372"/>
      <c r="R426" s="372"/>
      <c r="S426" s="372"/>
      <c r="T426" s="372"/>
      <c r="U426" s="372"/>
      <c r="V426" s="372"/>
      <c r="W426" s="372"/>
      <c r="X426" s="372"/>
      <c r="Y426" s="372"/>
      <c r="Z426" s="372"/>
      <c r="AA426" s="372"/>
      <c r="AB426" s="372"/>
      <c r="AC426" s="372"/>
      <c r="AD426" s="74"/>
    </row>
    <row r="427" spans="1:30" ht="18" customHeight="1">
      <c r="A427" s="81"/>
      <c r="B427" s="97"/>
      <c r="C427" s="98"/>
      <c r="D427" s="42">
        <v>21100149801</v>
      </c>
      <c r="E427" s="42" t="s">
        <v>308</v>
      </c>
      <c r="F427" s="42" t="s">
        <v>167</v>
      </c>
      <c r="G427" s="143">
        <v>1</v>
      </c>
      <c r="H427" s="169">
        <v>26</v>
      </c>
      <c r="I427" s="169">
        <v>26</v>
      </c>
      <c r="J427" s="96">
        <v>37</v>
      </c>
      <c r="K427" s="78">
        <f t="shared" si="49"/>
        <v>1.2</v>
      </c>
      <c r="L427" s="78">
        <f t="shared" si="50"/>
        <v>1.2</v>
      </c>
      <c r="M427" s="45">
        <f t="shared" si="51"/>
        <v>54.6</v>
      </c>
      <c r="N427" s="372"/>
      <c r="O427" s="372"/>
      <c r="P427" s="372"/>
      <c r="Q427" s="372"/>
      <c r="R427" s="372"/>
      <c r="S427" s="372"/>
      <c r="T427" s="372"/>
      <c r="U427" s="372"/>
      <c r="V427" s="372"/>
      <c r="W427" s="372"/>
      <c r="X427" s="372"/>
      <c r="Y427" s="372"/>
      <c r="Z427" s="372"/>
      <c r="AA427" s="372"/>
      <c r="AB427" s="372"/>
      <c r="AC427" s="372"/>
      <c r="AD427" s="74"/>
    </row>
    <row r="428" spans="1:30" ht="18" customHeight="1">
      <c r="A428" s="81"/>
      <c r="B428" s="97"/>
      <c r="C428" s="98"/>
      <c r="D428" s="42">
        <v>21100149802</v>
      </c>
      <c r="E428" s="42" t="s">
        <v>308</v>
      </c>
      <c r="F428" s="42" t="s">
        <v>168</v>
      </c>
      <c r="G428" s="143">
        <v>1</v>
      </c>
      <c r="H428" s="169">
        <v>26</v>
      </c>
      <c r="I428" s="169">
        <v>26</v>
      </c>
      <c r="J428" s="96">
        <v>33</v>
      </c>
      <c r="K428" s="78">
        <f t="shared" si="49"/>
        <v>1</v>
      </c>
      <c r="L428" s="78">
        <f t="shared" si="50"/>
        <v>1.1000000000000001</v>
      </c>
      <c r="M428" s="45">
        <f t="shared" si="51"/>
        <v>47.5</v>
      </c>
      <c r="N428" s="372"/>
      <c r="O428" s="372"/>
      <c r="P428" s="372"/>
      <c r="Q428" s="372"/>
      <c r="R428" s="372"/>
      <c r="S428" s="372"/>
      <c r="T428" s="372"/>
      <c r="U428" s="372"/>
      <c r="V428" s="372"/>
      <c r="W428" s="372"/>
      <c r="X428" s="372"/>
      <c r="Y428" s="372"/>
      <c r="Z428" s="372"/>
      <c r="AA428" s="372"/>
      <c r="AB428" s="372"/>
      <c r="AC428" s="372"/>
      <c r="AD428" s="74"/>
    </row>
    <row r="429" spans="1:30" ht="18" customHeight="1">
      <c r="A429" s="81"/>
      <c r="B429" s="97"/>
      <c r="C429" s="98"/>
      <c r="D429" s="42">
        <v>21100150601</v>
      </c>
      <c r="E429" s="42" t="s">
        <v>307</v>
      </c>
      <c r="F429" s="42" t="s">
        <v>214</v>
      </c>
      <c r="G429" s="143">
        <v>1</v>
      </c>
      <c r="H429" s="136">
        <v>30</v>
      </c>
      <c r="I429" s="136">
        <v>30</v>
      </c>
      <c r="J429" s="96">
        <v>22</v>
      </c>
      <c r="K429" s="78">
        <f t="shared" si="49"/>
        <v>1</v>
      </c>
      <c r="L429" s="78">
        <f t="shared" si="50"/>
        <v>1</v>
      </c>
      <c r="M429" s="45">
        <f t="shared" si="51"/>
        <v>52.5</v>
      </c>
      <c r="N429" s="372"/>
      <c r="O429" s="372"/>
      <c r="P429" s="372"/>
      <c r="Q429" s="372"/>
      <c r="R429" s="372"/>
      <c r="S429" s="372"/>
      <c r="T429" s="372"/>
      <c r="U429" s="372"/>
      <c r="V429" s="372"/>
      <c r="W429" s="372"/>
      <c r="X429" s="372"/>
      <c r="Y429" s="372"/>
      <c r="Z429" s="372"/>
      <c r="AA429" s="372"/>
      <c r="AB429" s="372"/>
      <c r="AC429" s="372"/>
      <c r="AD429" s="74"/>
    </row>
    <row r="430" spans="1:30" ht="18" customHeight="1">
      <c r="A430" s="81"/>
      <c r="B430" s="97"/>
      <c r="C430" s="98"/>
      <c r="D430" s="42">
        <v>41000092801</v>
      </c>
      <c r="E430" s="42" t="s">
        <v>257</v>
      </c>
      <c r="F430" s="42" t="s">
        <v>157</v>
      </c>
      <c r="G430" s="143">
        <v>1</v>
      </c>
      <c r="H430" s="136">
        <v>15</v>
      </c>
      <c r="I430" s="136">
        <v>30</v>
      </c>
      <c r="J430" s="96">
        <v>30</v>
      </c>
      <c r="K430" s="78">
        <f t="shared" si="49"/>
        <v>1</v>
      </c>
      <c r="L430" s="78">
        <f t="shared" si="50"/>
        <v>1.1000000000000001</v>
      </c>
      <c r="M430" s="45">
        <f t="shared" si="51"/>
        <v>39.799999999999997</v>
      </c>
      <c r="N430" s="372"/>
      <c r="O430" s="372"/>
      <c r="P430" s="372"/>
      <c r="Q430" s="372"/>
      <c r="R430" s="372"/>
      <c r="S430" s="372"/>
      <c r="T430" s="372"/>
      <c r="U430" s="372"/>
      <c r="V430" s="372"/>
      <c r="W430" s="372"/>
      <c r="X430" s="372"/>
      <c r="Y430" s="372"/>
      <c r="Z430" s="372"/>
      <c r="AA430" s="372"/>
      <c r="AB430" s="372"/>
      <c r="AC430" s="372"/>
      <c r="AD430" s="74"/>
    </row>
    <row r="431" spans="1:30" ht="18" customHeight="1">
      <c r="A431" s="81"/>
      <c r="B431" s="97"/>
      <c r="C431" s="98"/>
      <c r="D431" s="42" t="s">
        <v>309</v>
      </c>
      <c r="E431" s="42" t="s">
        <v>310</v>
      </c>
      <c r="F431" s="42" t="s">
        <v>214</v>
      </c>
      <c r="G431" s="143">
        <v>1</v>
      </c>
      <c r="H431" s="169">
        <v>13</v>
      </c>
      <c r="I431" s="136"/>
      <c r="J431" s="96">
        <v>22</v>
      </c>
      <c r="K431" s="78">
        <f t="shared" si="49"/>
        <v>0</v>
      </c>
      <c r="L431" s="78">
        <f t="shared" si="50"/>
        <v>0</v>
      </c>
      <c r="M431" s="45">
        <f t="shared" si="51"/>
        <v>0</v>
      </c>
      <c r="N431" s="372"/>
      <c r="O431" s="372"/>
      <c r="P431" s="372"/>
      <c r="Q431" s="372"/>
      <c r="R431" s="372"/>
      <c r="S431" s="372"/>
      <c r="T431" s="372"/>
      <c r="U431" s="372"/>
      <c r="V431" s="372"/>
      <c r="W431" s="372"/>
      <c r="X431" s="372"/>
      <c r="Y431" s="372"/>
      <c r="Z431" s="372"/>
      <c r="AA431" s="372"/>
      <c r="AB431" s="372"/>
      <c r="AC431" s="372"/>
      <c r="AD431" s="74"/>
    </row>
    <row r="432" spans="1:30" ht="18" customHeight="1">
      <c r="A432" s="111"/>
      <c r="B432" s="97"/>
      <c r="C432" s="98"/>
      <c r="D432" s="42">
        <v>20400156901</v>
      </c>
      <c r="E432" s="178" t="s">
        <v>188</v>
      </c>
      <c r="F432" s="253" t="s">
        <v>246</v>
      </c>
      <c r="G432" s="179">
        <v>1</v>
      </c>
      <c r="H432" s="176"/>
      <c r="I432" s="176"/>
      <c r="J432" s="175">
        <v>13</v>
      </c>
      <c r="K432" s="78">
        <f t="shared" si="49"/>
        <v>0</v>
      </c>
      <c r="L432" s="78">
        <f t="shared" si="50"/>
        <v>0</v>
      </c>
      <c r="M432" s="45">
        <f t="shared" si="51"/>
        <v>6.5</v>
      </c>
      <c r="N432" s="375"/>
      <c r="O432" s="375"/>
      <c r="P432" s="375"/>
      <c r="Q432" s="375"/>
      <c r="R432" s="375"/>
      <c r="S432" s="375"/>
      <c r="T432" s="375"/>
      <c r="U432" s="375"/>
      <c r="V432" s="375"/>
      <c r="W432" s="375"/>
      <c r="X432" s="375"/>
      <c r="Y432" s="375"/>
      <c r="Z432" s="375"/>
      <c r="AA432" s="375"/>
      <c r="AB432" s="375"/>
      <c r="AC432" s="375"/>
      <c r="AD432" s="74"/>
    </row>
    <row r="433" spans="1:30" ht="18" customHeight="1">
      <c r="A433" s="111"/>
      <c r="B433" s="97"/>
      <c r="C433" s="98"/>
      <c r="D433" s="42">
        <v>20400138501</v>
      </c>
      <c r="E433" s="42" t="s">
        <v>311</v>
      </c>
      <c r="F433" s="42" t="s">
        <v>161</v>
      </c>
      <c r="G433" s="143">
        <v>1</v>
      </c>
      <c r="H433" s="136">
        <v>15</v>
      </c>
      <c r="I433" s="136">
        <v>60</v>
      </c>
      <c r="J433" s="96">
        <v>10</v>
      </c>
      <c r="K433" s="78">
        <f t="shared" si="49"/>
        <v>1</v>
      </c>
      <c r="L433" s="78">
        <f t="shared" si="50"/>
        <v>1</v>
      </c>
      <c r="M433" s="45">
        <f t="shared" si="51"/>
        <v>60</v>
      </c>
      <c r="N433" s="375"/>
      <c r="O433" s="375"/>
      <c r="P433" s="375"/>
      <c r="Q433" s="375"/>
      <c r="R433" s="375"/>
      <c r="S433" s="375"/>
      <c r="T433" s="375"/>
      <c r="U433" s="375"/>
      <c r="V433" s="375"/>
      <c r="W433" s="375"/>
      <c r="X433" s="375"/>
      <c r="Y433" s="375"/>
      <c r="Z433" s="375"/>
      <c r="AA433" s="375"/>
      <c r="AB433" s="375"/>
      <c r="AC433" s="375"/>
      <c r="AD433" s="74"/>
    </row>
    <row r="434" spans="1:30" ht="18" customHeight="1">
      <c r="A434" s="111"/>
      <c r="B434" s="97"/>
      <c r="C434" s="98"/>
      <c r="D434" s="42" t="s">
        <v>531</v>
      </c>
      <c r="E434" s="42" t="s">
        <v>532</v>
      </c>
      <c r="F434" s="42" t="s">
        <v>533</v>
      </c>
      <c r="G434" s="143">
        <v>1</v>
      </c>
      <c r="H434" s="136"/>
      <c r="I434" s="136">
        <v>15</v>
      </c>
      <c r="J434" s="96"/>
      <c r="K434" s="78">
        <f t="shared" si="49"/>
        <v>0</v>
      </c>
      <c r="L434" s="78">
        <f t="shared" si="50"/>
        <v>0</v>
      </c>
      <c r="M434" s="45">
        <f t="shared" si="51"/>
        <v>0</v>
      </c>
      <c r="N434" s="375"/>
      <c r="O434" s="375"/>
      <c r="P434" s="375"/>
      <c r="Q434" s="375"/>
      <c r="R434" s="375"/>
      <c r="S434" s="375"/>
      <c r="T434" s="375"/>
      <c r="U434" s="375"/>
      <c r="V434" s="375"/>
      <c r="W434" s="375"/>
      <c r="X434" s="375"/>
      <c r="Y434" s="375"/>
      <c r="Z434" s="375"/>
      <c r="AA434" s="375"/>
      <c r="AB434" s="375"/>
      <c r="AC434" s="375"/>
      <c r="AD434" s="74"/>
    </row>
    <row r="435" spans="1:30" s="170" customFormat="1" ht="18" customHeight="1">
      <c r="A435" s="111"/>
      <c r="B435" s="97"/>
      <c r="C435" s="98"/>
      <c r="D435" s="42" t="s">
        <v>534</v>
      </c>
      <c r="E435" s="42" t="s">
        <v>535</v>
      </c>
      <c r="F435" s="42" t="s">
        <v>533</v>
      </c>
      <c r="G435" s="143">
        <v>1</v>
      </c>
      <c r="H435" s="136">
        <v>10</v>
      </c>
      <c r="I435" s="136"/>
      <c r="J435" s="96"/>
      <c r="K435" s="78">
        <f t="shared" si="49"/>
        <v>0</v>
      </c>
      <c r="L435" s="78">
        <f t="shared" si="50"/>
        <v>0</v>
      </c>
      <c r="M435" s="45">
        <f t="shared" si="51"/>
        <v>0</v>
      </c>
      <c r="N435" s="375"/>
      <c r="O435" s="375"/>
      <c r="P435" s="375"/>
      <c r="Q435" s="375"/>
      <c r="R435" s="375"/>
      <c r="S435" s="375"/>
      <c r="T435" s="375"/>
      <c r="U435" s="375"/>
      <c r="V435" s="375"/>
      <c r="W435" s="375"/>
      <c r="X435" s="375"/>
      <c r="Y435" s="375"/>
      <c r="Z435" s="375"/>
      <c r="AA435" s="375"/>
      <c r="AB435" s="375"/>
      <c r="AC435" s="375"/>
      <c r="AD435" s="74"/>
    </row>
    <row r="436" spans="1:30" s="170" customFormat="1" ht="18" customHeight="1">
      <c r="A436" s="111"/>
      <c r="B436" s="97"/>
      <c r="C436" s="98"/>
      <c r="D436" s="42">
        <v>21100148401</v>
      </c>
      <c r="E436" s="42" t="s">
        <v>307</v>
      </c>
      <c r="F436" s="42" t="s">
        <v>167</v>
      </c>
      <c r="G436" s="143">
        <v>2</v>
      </c>
      <c r="H436" s="136">
        <v>15</v>
      </c>
      <c r="I436" s="136"/>
      <c r="J436" s="96">
        <v>70</v>
      </c>
      <c r="K436" s="78">
        <f t="shared" si="49"/>
        <v>1.3</v>
      </c>
      <c r="L436" s="78">
        <f t="shared" si="50"/>
        <v>0</v>
      </c>
      <c r="M436" s="45">
        <f t="shared" si="51"/>
        <v>19.5</v>
      </c>
      <c r="N436" s="375"/>
      <c r="O436" s="375"/>
      <c r="P436" s="375"/>
      <c r="Q436" s="375"/>
      <c r="R436" s="375"/>
      <c r="S436" s="375"/>
      <c r="T436" s="375"/>
      <c r="U436" s="375"/>
      <c r="V436" s="375"/>
      <c r="W436" s="375"/>
      <c r="X436" s="375"/>
      <c r="Y436" s="375"/>
      <c r="Z436" s="375"/>
      <c r="AA436" s="375"/>
      <c r="AB436" s="375"/>
      <c r="AC436" s="375"/>
      <c r="AD436" s="74"/>
    </row>
    <row r="437" spans="1:30" s="263" customFormat="1" ht="18" customHeight="1">
      <c r="A437" s="111"/>
      <c r="B437" s="97"/>
      <c r="C437" s="98"/>
      <c r="D437" s="42">
        <v>21100148401</v>
      </c>
      <c r="E437" s="42" t="s">
        <v>536</v>
      </c>
      <c r="F437" s="42" t="s">
        <v>167</v>
      </c>
      <c r="G437" s="143">
        <v>2</v>
      </c>
      <c r="H437" s="136"/>
      <c r="I437" s="136">
        <v>30</v>
      </c>
      <c r="J437" s="96">
        <v>37</v>
      </c>
      <c r="K437" s="78">
        <f t="shared" si="49"/>
        <v>0</v>
      </c>
      <c r="L437" s="78">
        <f t="shared" si="50"/>
        <v>1.2</v>
      </c>
      <c r="M437" s="45">
        <f t="shared" si="51"/>
        <v>27</v>
      </c>
      <c r="N437" s="375"/>
      <c r="O437" s="375"/>
      <c r="P437" s="375"/>
      <c r="Q437" s="375"/>
      <c r="R437" s="375"/>
      <c r="S437" s="375"/>
      <c r="T437" s="375"/>
      <c r="U437" s="375"/>
      <c r="V437" s="375"/>
      <c r="W437" s="375"/>
      <c r="X437" s="375"/>
      <c r="Y437" s="375"/>
      <c r="Z437" s="375"/>
      <c r="AA437" s="375"/>
      <c r="AB437" s="375"/>
      <c r="AC437" s="375"/>
      <c r="AD437" s="74"/>
    </row>
    <row r="438" spans="1:30" s="263" customFormat="1" ht="18" customHeight="1">
      <c r="A438" s="111"/>
      <c r="B438" s="97"/>
      <c r="C438" s="98"/>
      <c r="D438" s="42">
        <v>21100148401</v>
      </c>
      <c r="E438" s="42" t="s">
        <v>537</v>
      </c>
      <c r="F438" s="42" t="s">
        <v>167</v>
      </c>
      <c r="G438" s="143">
        <v>2</v>
      </c>
      <c r="H438" s="136"/>
      <c r="I438" s="136">
        <v>30</v>
      </c>
      <c r="J438" s="96">
        <v>33</v>
      </c>
      <c r="K438" s="78">
        <f t="shared" si="49"/>
        <v>0</v>
      </c>
      <c r="L438" s="78">
        <f t="shared" si="50"/>
        <v>1.1000000000000001</v>
      </c>
      <c r="M438" s="45">
        <f t="shared" si="51"/>
        <v>24.8</v>
      </c>
      <c r="N438" s="375"/>
      <c r="O438" s="375"/>
      <c r="P438" s="375"/>
      <c r="Q438" s="375"/>
      <c r="R438" s="375"/>
      <c r="S438" s="375"/>
      <c r="T438" s="375"/>
      <c r="U438" s="375"/>
      <c r="V438" s="375"/>
      <c r="W438" s="375"/>
      <c r="X438" s="375"/>
      <c r="Y438" s="375"/>
      <c r="Z438" s="375"/>
      <c r="AA438" s="375"/>
      <c r="AB438" s="375"/>
      <c r="AC438" s="375"/>
      <c r="AD438" s="74"/>
    </row>
    <row r="439" spans="1:30" s="263" customFormat="1" ht="18" customHeight="1">
      <c r="A439" s="111"/>
      <c r="B439" s="97"/>
      <c r="C439" s="98"/>
      <c r="D439" s="42">
        <v>21100148601</v>
      </c>
      <c r="E439" s="42" t="s">
        <v>265</v>
      </c>
      <c r="F439" s="42" t="s">
        <v>258</v>
      </c>
      <c r="G439" s="143">
        <v>2</v>
      </c>
      <c r="H439" s="136">
        <v>30</v>
      </c>
      <c r="I439" s="136">
        <v>30</v>
      </c>
      <c r="J439" s="96">
        <v>52</v>
      </c>
      <c r="K439" s="78">
        <f t="shared" si="49"/>
        <v>1.2</v>
      </c>
      <c r="L439" s="78">
        <f t="shared" si="50"/>
        <v>1.2</v>
      </c>
      <c r="M439" s="45">
        <f t="shared" si="51"/>
        <v>63</v>
      </c>
      <c r="N439" s="375"/>
      <c r="O439" s="375"/>
      <c r="P439" s="375"/>
      <c r="Q439" s="375"/>
      <c r="R439" s="375"/>
      <c r="S439" s="375"/>
      <c r="T439" s="375"/>
      <c r="U439" s="375"/>
      <c r="V439" s="375"/>
      <c r="W439" s="375"/>
      <c r="X439" s="375"/>
      <c r="Y439" s="375"/>
      <c r="Z439" s="375"/>
      <c r="AA439" s="375"/>
      <c r="AB439" s="375"/>
      <c r="AC439" s="375"/>
      <c r="AD439" s="74"/>
    </row>
    <row r="440" spans="1:30" s="263" customFormat="1" ht="18" customHeight="1">
      <c r="A440" s="111"/>
      <c r="B440" s="97"/>
      <c r="C440" s="98"/>
      <c r="D440" s="42">
        <v>21100150301</v>
      </c>
      <c r="E440" s="42" t="s">
        <v>402</v>
      </c>
      <c r="F440" s="42" t="s">
        <v>167</v>
      </c>
      <c r="G440" s="143">
        <v>2</v>
      </c>
      <c r="H440" s="136">
        <v>30</v>
      </c>
      <c r="I440" s="136"/>
      <c r="J440" s="96">
        <v>70</v>
      </c>
      <c r="K440" s="78">
        <f t="shared" si="49"/>
        <v>1.3</v>
      </c>
      <c r="L440" s="78">
        <f t="shared" si="50"/>
        <v>0</v>
      </c>
      <c r="M440" s="45">
        <f t="shared" si="51"/>
        <v>39</v>
      </c>
      <c r="N440" s="375"/>
      <c r="O440" s="375"/>
      <c r="P440" s="375"/>
      <c r="Q440" s="375"/>
      <c r="R440" s="375"/>
      <c r="S440" s="375"/>
      <c r="T440" s="375"/>
      <c r="U440" s="375"/>
      <c r="V440" s="375"/>
      <c r="W440" s="375"/>
      <c r="X440" s="375"/>
      <c r="Y440" s="375"/>
      <c r="Z440" s="375"/>
      <c r="AA440" s="375"/>
      <c r="AB440" s="375"/>
      <c r="AC440" s="375"/>
      <c r="AD440" s="74"/>
    </row>
    <row r="441" spans="1:30" s="263" customFormat="1" ht="18" customHeight="1">
      <c r="A441" s="111"/>
      <c r="B441" s="97"/>
      <c r="C441" s="98"/>
      <c r="D441" s="42">
        <v>21100150301</v>
      </c>
      <c r="E441" s="42" t="s">
        <v>538</v>
      </c>
      <c r="F441" s="42" t="s">
        <v>167</v>
      </c>
      <c r="G441" s="143">
        <v>2</v>
      </c>
      <c r="H441" s="136"/>
      <c r="I441" s="136">
        <v>30</v>
      </c>
      <c r="J441" s="96">
        <v>37</v>
      </c>
      <c r="K441" s="78">
        <f t="shared" si="49"/>
        <v>0</v>
      </c>
      <c r="L441" s="78">
        <f t="shared" si="50"/>
        <v>1.2</v>
      </c>
      <c r="M441" s="45">
        <f t="shared" si="51"/>
        <v>27</v>
      </c>
      <c r="N441" s="375"/>
      <c r="O441" s="375"/>
      <c r="P441" s="375"/>
      <c r="Q441" s="375"/>
      <c r="R441" s="375"/>
      <c r="S441" s="375"/>
      <c r="T441" s="375"/>
      <c r="U441" s="375"/>
      <c r="V441" s="375"/>
      <c r="W441" s="375"/>
      <c r="X441" s="375"/>
      <c r="Y441" s="375"/>
      <c r="Z441" s="375"/>
      <c r="AA441" s="375"/>
      <c r="AB441" s="375"/>
      <c r="AC441" s="375"/>
      <c r="AD441" s="74"/>
    </row>
    <row r="442" spans="1:30" s="263" customFormat="1" ht="18" customHeight="1">
      <c r="A442" s="111"/>
      <c r="B442" s="97"/>
      <c r="C442" s="98"/>
      <c r="D442" s="42">
        <v>21100150301</v>
      </c>
      <c r="E442" s="42" t="s">
        <v>539</v>
      </c>
      <c r="F442" s="42" t="s">
        <v>167</v>
      </c>
      <c r="G442" s="143">
        <v>2</v>
      </c>
      <c r="H442" s="136"/>
      <c r="I442" s="136">
        <v>30</v>
      </c>
      <c r="J442" s="96">
        <v>33</v>
      </c>
      <c r="K442" s="78">
        <f t="shared" si="49"/>
        <v>0</v>
      </c>
      <c r="L442" s="78">
        <f t="shared" si="50"/>
        <v>1.1000000000000001</v>
      </c>
      <c r="M442" s="45">
        <f t="shared" si="51"/>
        <v>24.8</v>
      </c>
      <c r="N442" s="375"/>
      <c r="O442" s="375"/>
      <c r="P442" s="375"/>
      <c r="Q442" s="375"/>
      <c r="R442" s="375"/>
      <c r="S442" s="375"/>
      <c r="T442" s="375"/>
      <c r="U442" s="375"/>
      <c r="V442" s="375"/>
      <c r="W442" s="375"/>
      <c r="X442" s="375"/>
      <c r="Y442" s="375"/>
      <c r="Z442" s="375"/>
      <c r="AA442" s="375"/>
      <c r="AB442" s="375"/>
      <c r="AC442" s="375"/>
      <c r="AD442" s="74"/>
    </row>
    <row r="443" spans="1:30" s="263" customFormat="1" ht="18" customHeight="1">
      <c r="A443" s="111"/>
      <c r="B443" s="97"/>
      <c r="C443" s="98"/>
      <c r="D443" s="42">
        <v>21100150501</v>
      </c>
      <c r="E443" s="187" t="s">
        <v>379</v>
      </c>
      <c r="F443" s="187" t="s">
        <v>167</v>
      </c>
      <c r="G443" s="187">
        <v>2</v>
      </c>
      <c r="H443" s="282"/>
      <c r="I443" s="282"/>
      <c r="J443" s="187">
        <v>70</v>
      </c>
      <c r="K443" s="78">
        <f t="shared" si="49"/>
        <v>0</v>
      </c>
      <c r="L443" s="78">
        <f t="shared" si="50"/>
        <v>0</v>
      </c>
      <c r="M443" s="45">
        <f t="shared" si="51"/>
        <v>35</v>
      </c>
      <c r="N443" s="375"/>
      <c r="O443" s="375"/>
      <c r="P443" s="375"/>
      <c r="Q443" s="375"/>
      <c r="R443" s="375"/>
      <c r="S443" s="375"/>
      <c r="T443" s="375"/>
      <c r="U443" s="375"/>
      <c r="V443" s="375"/>
      <c r="W443" s="375"/>
      <c r="X443" s="375"/>
      <c r="Y443" s="375"/>
      <c r="Z443" s="375"/>
      <c r="AA443" s="375"/>
      <c r="AB443" s="375"/>
      <c r="AC443" s="375"/>
      <c r="AD443" s="74"/>
    </row>
    <row r="444" spans="1:30" s="263" customFormat="1" ht="18" customHeight="1">
      <c r="A444" s="111"/>
      <c r="B444" s="97"/>
      <c r="C444" s="98"/>
      <c r="D444" s="42">
        <v>21100151201</v>
      </c>
      <c r="E444" s="42" t="s">
        <v>305</v>
      </c>
      <c r="F444" s="42" t="s">
        <v>214</v>
      </c>
      <c r="G444" s="143">
        <v>2</v>
      </c>
      <c r="H444" s="136">
        <v>15</v>
      </c>
      <c r="I444" s="136">
        <v>30</v>
      </c>
      <c r="J444" s="96">
        <v>22</v>
      </c>
      <c r="K444" s="78">
        <f t="shared" si="49"/>
        <v>1</v>
      </c>
      <c r="L444" s="78">
        <f t="shared" si="50"/>
        <v>1</v>
      </c>
      <c r="M444" s="45">
        <f t="shared" si="51"/>
        <v>37.5</v>
      </c>
      <c r="N444" s="375"/>
      <c r="O444" s="375"/>
      <c r="P444" s="375"/>
      <c r="Q444" s="375"/>
      <c r="R444" s="375"/>
      <c r="S444" s="375"/>
      <c r="T444" s="375"/>
      <c r="U444" s="375"/>
      <c r="V444" s="375"/>
      <c r="W444" s="375"/>
      <c r="X444" s="375"/>
      <c r="Y444" s="375"/>
      <c r="Z444" s="375"/>
      <c r="AA444" s="375"/>
      <c r="AB444" s="375"/>
      <c r="AC444" s="375"/>
      <c r="AD444" s="74"/>
    </row>
    <row r="445" spans="1:30" s="263" customFormat="1" ht="18" customHeight="1">
      <c r="A445" s="111"/>
      <c r="B445" s="97"/>
      <c r="C445" s="98"/>
      <c r="D445" s="42">
        <v>21100151301</v>
      </c>
      <c r="E445" s="42" t="s">
        <v>398</v>
      </c>
      <c r="F445" s="42" t="s">
        <v>214</v>
      </c>
      <c r="G445" s="143">
        <v>2</v>
      </c>
      <c r="H445" s="136">
        <v>15</v>
      </c>
      <c r="I445" s="136">
        <v>30</v>
      </c>
      <c r="J445" s="96">
        <v>22</v>
      </c>
      <c r="K445" s="78">
        <f t="shared" si="49"/>
        <v>1</v>
      </c>
      <c r="L445" s="78">
        <f t="shared" si="50"/>
        <v>1</v>
      </c>
      <c r="M445" s="45">
        <f t="shared" si="51"/>
        <v>37.5</v>
      </c>
      <c r="N445" s="375"/>
      <c r="O445" s="375"/>
      <c r="P445" s="375"/>
      <c r="Q445" s="375"/>
      <c r="R445" s="375"/>
      <c r="S445" s="375"/>
      <c r="T445" s="375"/>
      <c r="U445" s="375"/>
      <c r="V445" s="375"/>
      <c r="W445" s="375"/>
      <c r="X445" s="375"/>
      <c r="Y445" s="375"/>
      <c r="Z445" s="375"/>
      <c r="AA445" s="375"/>
      <c r="AB445" s="375"/>
      <c r="AC445" s="375"/>
      <c r="AD445" s="74"/>
    </row>
    <row r="446" spans="1:30" s="263" customFormat="1" ht="18" customHeight="1">
      <c r="A446" s="111"/>
      <c r="B446" s="97"/>
      <c r="C446" s="98"/>
      <c r="D446" s="42">
        <v>41000126301</v>
      </c>
      <c r="E446" s="42" t="s">
        <v>275</v>
      </c>
      <c r="F446" s="42" t="s">
        <v>157</v>
      </c>
      <c r="G446" s="143">
        <v>2</v>
      </c>
      <c r="H446" s="136">
        <v>15</v>
      </c>
      <c r="I446" s="136">
        <v>30</v>
      </c>
      <c r="J446" s="96">
        <v>30</v>
      </c>
      <c r="K446" s="78">
        <f t="shared" si="49"/>
        <v>1</v>
      </c>
      <c r="L446" s="78">
        <f t="shared" si="50"/>
        <v>1.1000000000000001</v>
      </c>
      <c r="M446" s="45">
        <f t="shared" si="51"/>
        <v>39.799999999999997</v>
      </c>
      <c r="N446" s="375"/>
      <c r="O446" s="375"/>
      <c r="P446" s="375"/>
      <c r="Q446" s="375"/>
      <c r="R446" s="375"/>
      <c r="S446" s="375"/>
      <c r="T446" s="375"/>
      <c r="U446" s="375"/>
      <c r="V446" s="375"/>
      <c r="W446" s="375"/>
      <c r="X446" s="375"/>
      <c r="Y446" s="375"/>
      <c r="Z446" s="375"/>
      <c r="AA446" s="375"/>
      <c r="AB446" s="375"/>
      <c r="AC446" s="375"/>
      <c r="AD446" s="74"/>
    </row>
    <row r="447" spans="1:30" s="263" customFormat="1" ht="18" customHeight="1">
      <c r="A447" s="111"/>
      <c r="B447" s="97"/>
      <c r="C447" s="98"/>
      <c r="D447" s="42">
        <v>71400175201</v>
      </c>
      <c r="E447" s="42" t="s">
        <v>307</v>
      </c>
      <c r="F447" s="42" t="s">
        <v>240</v>
      </c>
      <c r="G447" s="143">
        <v>2</v>
      </c>
      <c r="H447" s="136">
        <v>15</v>
      </c>
      <c r="I447" s="136"/>
      <c r="J447" s="96">
        <v>80</v>
      </c>
      <c r="K447" s="78">
        <f t="shared" si="49"/>
        <v>1.3</v>
      </c>
      <c r="L447" s="78">
        <f t="shared" si="50"/>
        <v>0</v>
      </c>
      <c r="M447" s="45">
        <f t="shared" si="51"/>
        <v>19.5</v>
      </c>
      <c r="N447" s="375"/>
      <c r="O447" s="375"/>
      <c r="P447" s="375"/>
      <c r="Q447" s="375"/>
      <c r="R447" s="375"/>
      <c r="S447" s="375"/>
      <c r="T447" s="375"/>
      <c r="U447" s="375"/>
      <c r="V447" s="375"/>
      <c r="W447" s="375"/>
      <c r="X447" s="375"/>
      <c r="Y447" s="375"/>
      <c r="Z447" s="375"/>
      <c r="AA447" s="375"/>
      <c r="AB447" s="375"/>
      <c r="AC447" s="375"/>
      <c r="AD447" s="74"/>
    </row>
    <row r="448" spans="1:30" s="263" customFormat="1" ht="18" customHeight="1">
      <c r="A448" s="111"/>
      <c r="B448" s="97"/>
      <c r="C448" s="98"/>
      <c r="D448" s="42">
        <v>71400175201</v>
      </c>
      <c r="E448" s="42" t="s">
        <v>536</v>
      </c>
      <c r="F448" s="42" t="s">
        <v>240</v>
      </c>
      <c r="G448" s="143">
        <v>2</v>
      </c>
      <c r="H448" s="136"/>
      <c r="I448" s="136">
        <v>30</v>
      </c>
      <c r="J448" s="96">
        <v>32</v>
      </c>
      <c r="K448" s="78">
        <f t="shared" si="49"/>
        <v>0</v>
      </c>
      <c r="L448" s="78">
        <f t="shared" si="50"/>
        <v>1.1000000000000001</v>
      </c>
      <c r="M448" s="45">
        <f t="shared" si="51"/>
        <v>24.8</v>
      </c>
      <c r="N448" s="375"/>
      <c r="O448" s="375"/>
      <c r="P448" s="375"/>
      <c r="Q448" s="375"/>
      <c r="R448" s="375"/>
      <c r="S448" s="375"/>
      <c r="T448" s="375"/>
      <c r="U448" s="375"/>
      <c r="V448" s="375"/>
      <c r="W448" s="375"/>
      <c r="X448" s="375"/>
      <c r="Y448" s="375"/>
      <c r="Z448" s="375"/>
      <c r="AA448" s="375"/>
      <c r="AB448" s="375"/>
      <c r="AC448" s="375"/>
      <c r="AD448" s="74"/>
    </row>
    <row r="449" spans="1:30" s="263" customFormat="1" ht="18" customHeight="1">
      <c r="A449" s="111"/>
      <c r="B449" s="97"/>
      <c r="C449" s="98"/>
      <c r="D449" s="42">
        <v>71400175201</v>
      </c>
      <c r="E449" s="42" t="s">
        <v>537</v>
      </c>
      <c r="F449" s="42" t="s">
        <v>240</v>
      </c>
      <c r="G449" s="143">
        <v>2</v>
      </c>
      <c r="H449" s="136"/>
      <c r="I449" s="136">
        <v>30</v>
      </c>
      <c r="J449" s="96">
        <v>48</v>
      </c>
      <c r="K449" s="78">
        <f t="shared" si="49"/>
        <v>0</v>
      </c>
      <c r="L449" s="78">
        <f t="shared" si="50"/>
        <v>1.2</v>
      </c>
      <c r="M449" s="45">
        <f t="shared" si="51"/>
        <v>27</v>
      </c>
      <c r="N449" s="375"/>
      <c r="O449" s="375"/>
      <c r="P449" s="375"/>
      <c r="Q449" s="375"/>
      <c r="R449" s="375"/>
      <c r="S449" s="375"/>
      <c r="T449" s="375"/>
      <c r="U449" s="375"/>
      <c r="V449" s="375"/>
      <c r="W449" s="375"/>
      <c r="X449" s="375"/>
      <c r="Y449" s="375"/>
      <c r="Z449" s="375"/>
      <c r="AA449" s="375"/>
      <c r="AB449" s="375"/>
      <c r="AC449" s="375"/>
      <c r="AD449" s="74"/>
    </row>
    <row r="450" spans="1:30" s="263" customFormat="1" ht="18" customHeight="1">
      <c r="A450" s="111"/>
      <c r="B450" s="97"/>
      <c r="C450" s="98"/>
      <c r="D450" s="42">
        <v>71400176301</v>
      </c>
      <c r="E450" s="42" t="s">
        <v>332</v>
      </c>
      <c r="F450" s="42" t="s">
        <v>241</v>
      </c>
      <c r="G450" s="143">
        <v>2</v>
      </c>
      <c r="H450" s="136">
        <v>30</v>
      </c>
      <c r="I450" s="136">
        <v>30</v>
      </c>
      <c r="J450" s="96">
        <v>47</v>
      </c>
      <c r="K450" s="78">
        <f t="shared" si="49"/>
        <v>1.2</v>
      </c>
      <c r="L450" s="78">
        <f t="shared" si="50"/>
        <v>1.2</v>
      </c>
      <c r="M450" s="45">
        <f t="shared" si="51"/>
        <v>63</v>
      </c>
      <c r="N450" s="375"/>
      <c r="O450" s="375"/>
      <c r="P450" s="375"/>
      <c r="Q450" s="375"/>
      <c r="R450" s="375"/>
      <c r="S450" s="375"/>
      <c r="T450" s="375"/>
      <c r="U450" s="375"/>
      <c r="V450" s="375"/>
      <c r="W450" s="375"/>
      <c r="X450" s="375"/>
      <c r="Y450" s="375"/>
      <c r="Z450" s="375"/>
      <c r="AA450" s="375"/>
      <c r="AB450" s="375"/>
      <c r="AC450" s="375"/>
      <c r="AD450" s="74"/>
    </row>
    <row r="451" spans="1:30" s="263" customFormat="1" ht="18" customHeight="1">
      <c r="A451" s="111"/>
      <c r="B451" s="97"/>
      <c r="C451" s="98"/>
      <c r="D451" s="42" t="s">
        <v>309</v>
      </c>
      <c r="E451" s="42" t="s">
        <v>216</v>
      </c>
      <c r="F451" s="42" t="s">
        <v>214</v>
      </c>
      <c r="G451" s="143">
        <v>2</v>
      </c>
      <c r="H451" s="136"/>
      <c r="I451" s="136"/>
      <c r="J451" s="96"/>
      <c r="K451" s="78">
        <f t="shared" si="49"/>
        <v>0</v>
      </c>
      <c r="L451" s="78">
        <f t="shared" si="50"/>
        <v>0</v>
      </c>
      <c r="M451" s="45">
        <f t="shared" si="51"/>
        <v>0</v>
      </c>
      <c r="N451" s="375"/>
      <c r="O451" s="375"/>
      <c r="P451" s="375"/>
      <c r="Q451" s="375"/>
      <c r="R451" s="375"/>
      <c r="S451" s="375"/>
      <c r="T451" s="375"/>
      <c r="U451" s="375"/>
      <c r="V451" s="375"/>
      <c r="W451" s="375"/>
      <c r="X451" s="375"/>
      <c r="Y451" s="375"/>
      <c r="Z451" s="375"/>
      <c r="AA451" s="375"/>
      <c r="AB451" s="375"/>
      <c r="AC451" s="375"/>
      <c r="AD451" s="74"/>
    </row>
    <row r="452" spans="1:30" s="170" customFormat="1" ht="18" customHeight="1">
      <c r="A452" s="111"/>
      <c r="B452" s="97"/>
      <c r="C452" s="98"/>
      <c r="D452" s="42">
        <v>21100119923</v>
      </c>
      <c r="E452" s="42" t="s">
        <v>159</v>
      </c>
      <c r="F452" s="42" t="s">
        <v>540</v>
      </c>
      <c r="G452" s="143">
        <v>2</v>
      </c>
      <c r="H452" s="136">
        <v>30</v>
      </c>
      <c r="I452" s="136"/>
      <c r="J452" s="96">
        <v>59</v>
      </c>
      <c r="K452" s="78">
        <f t="shared" si="49"/>
        <v>1.2</v>
      </c>
      <c r="L452" s="78">
        <f t="shared" si="50"/>
        <v>0</v>
      </c>
      <c r="M452" s="45">
        <f t="shared" si="51"/>
        <v>36</v>
      </c>
      <c r="N452" s="375"/>
      <c r="O452" s="375"/>
      <c r="P452" s="375"/>
      <c r="Q452" s="375"/>
      <c r="R452" s="375"/>
      <c r="S452" s="375"/>
      <c r="T452" s="375"/>
      <c r="U452" s="375"/>
      <c r="V452" s="375"/>
      <c r="W452" s="375"/>
      <c r="X452" s="375"/>
      <c r="Y452" s="375"/>
      <c r="Z452" s="375"/>
      <c r="AA452" s="375"/>
      <c r="AB452" s="375"/>
      <c r="AC452" s="375"/>
      <c r="AD452" s="74"/>
    </row>
    <row r="453" spans="1:30" ht="18" customHeight="1">
      <c r="A453" s="111"/>
      <c r="B453" s="97"/>
      <c r="C453" s="98"/>
      <c r="D453" s="42">
        <v>21100119923</v>
      </c>
      <c r="E453" s="42" t="s">
        <v>541</v>
      </c>
      <c r="F453" s="42" t="s">
        <v>540</v>
      </c>
      <c r="G453" s="143">
        <v>2</v>
      </c>
      <c r="H453" s="136"/>
      <c r="I453" s="136">
        <v>60</v>
      </c>
      <c r="J453" s="96">
        <v>30</v>
      </c>
      <c r="K453" s="78">
        <f t="shared" si="49"/>
        <v>0</v>
      </c>
      <c r="L453" s="78">
        <f t="shared" si="50"/>
        <v>1.1000000000000001</v>
      </c>
      <c r="M453" s="45">
        <f t="shared" si="51"/>
        <v>49.5</v>
      </c>
      <c r="N453" s="375"/>
      <c r="O453" s="375"/>
      <c r="P453" s="375"/>
      <c r="Q453" s="375"/>
      <c r="R453" s="375"/>
      <c r="S453" s="375"/>
      <c r="T453" s="375"/>
      <c r="U453" s="375"/>
      <c r="V453" s="375"/>
      <c r="W453" s="375"/>
      <c r="X453" s="375"/>
      <c r="Y453" s="375"/>
      <c r="Z453" s="375"/>
      <c r="AA453" s="375"/>
      <c r="AB453" s="375"/>
      <c r="AC453" s="375"/>
      <c r="AD453" s="74"/>
    </row>
    <row r="454" spans="1:30" ht="18" customHeight="1">
      <c r="A454" s="111"/>
      <c r="B454" s="97"/>
      <c r="C454" s="98"/>
      <c r="D454" s="42">
        <v>21100119923</v>
      </c>
      <c r="E454" s="42" t="s">
        <v>542</v>
      </c>
      <c r="F454" s="42" t="s">
        <v>540</v>
      </c>
      <c r="G454" s="143">
        <v>2</v>
      </c>
      <c r="H454" s="136"/>
      <c r="I454" s="136">
        <v>60</v>
      </c>
      <c r="J454" s="96">
        <v>29</v>
      </c>
      <c r="K454" s="78">
        <f t="shared" si="49"/>
        <v>0</v>
      </c>
      <c r="L454" s="78">
        <f t="shared" si="50"/>
        <v>1</v>
      </c>
      <c r="M454" s="45">
        <f t="shared" si="51"/>
        <v>45</v>
      </c>
      <c r="N454" s="375"/>
      <c r="O454" s="375"/>
      <c r="P454" s="375"/>
      <c r="Q454" s="375"/>
      <c r="R454" s="375"/>
      <c r="S454" s="375"/>
      <c r="T454" s="375"/>
      <c r="U454" s="375"/>
      <c r="V454" s="375"/>
      <c r="W454" s="375"/>
      <c r="X454" s="375"/>
      <c r="Y454" s="375"/>
      <c r="Z454" s="375"/>
      <c r="AA454" s="375"/>
      <c r="AB454" s="375"/>
      <c r="AC454" s="375"/>
      <c r="AD454" s="74"/>
    </row>
    <row r="455" spans="1:30" s="203" customFormat="1" ht="18" customHeight="1">
      <c r="A455" s="111"/>
      <c r="B455" s="97"/>
      <c r="C455" s="98"/>
      <c r="D455" s="42">
        <v>21100119905</v>
      </c>
      <c r="E455" s="42" t="s">
        <v>542</v>
      </c>
      <c r="F455" s="42" t="s">
        <v>543</v>
      </c>
      <c r="G455" s="143">
        <v>2</v>
      </c>
      <c r="H455" s="136"/>
      <c r="I455" s="136">
        <v>60</v>
      </c>
      <c r="J455" s="96">
        <v>32</v>
      </c>
      <c r="K455" s="78">
        <f t="shared" si="49"/>
        <v>0</v>
      </c>
      <c r="L455" s="78">
        <f t="shared" si="50"/>
        <v>1.1000000000000001</v>
      </c>
      <c r="M455" s="45">
        <f t="shared" si="51"/>
        <v>49.5</v>
      </c>
      <c r="N455" s="375"/>
      <c r="O455" s="375"/>
      <c r="P455" s="375"/>
      <c r="Q455" s="375"/>
      <c r="R455" s="375"/>
      <c r="S455" s="375"/>
      <c r="T455" s="375"/>
      <c r="U455" s="375"/>
      <c r="V455" s="375"/>
      <c r="W455" s="375"/>
      <c r="X455" s="375"/>
      <c r="Y455" s="375"/>
      <c r="Z455" s="375"/>
      <c r="AA455" s="375"/>
      <c r="AB455" s="375"/>
      <c r="AC455" s="375"/>
      <c r="AD455" s="74"/>
    </row>
    <row r="456" spans="1:30" ht="18" customHeight="1">
      <c r="A456" s="81"/>
      <c r="B456" s="97"/>
      <c r="C456" s="98"/>
      <c r="D456" s="42">
        <v>21100094501</v>
      </c>
      <c r="E456" s="42" t="s">
        <v>277</v>
      </c>
      <c r="F456" s="42" t="s">
        <v>144</v>
      </c>
      <c r="G456" s="143">
        <v>2</v>
      </c>
      <c r="H456" s="136">
        <v>30</v>
      </c>
      <c r="I456" s="136">
        <v>60</v>
      </c>
      <c r="J456" s="96">
        <v>57</v>
      </c>
      <c r="K456" s="78">
        <f t="shared" si="49"/>
        <v>1.2</v>
      </c>
      <c r="L456" s="78">
        <f t="shared" si="50"/>
        <v>1.2</v>
      </c>
      <c r="M456" s="45">
        <f t="shared" si="51"/>
        <v>90</v>
      </c>
      <c r="N456" s="372"/>
      <c r="O456" s="372"/>
      <c r="P456" s="372"/>
      <c r="Q456" s="372"/>
      <c r="R456" s="372"/>
      <c r="S456" s="372"/>
      <c r="T456" s="372"/>
      <c r="U456" s="372"/>
      <c r="V456" s="372"/>
      <c r="W456" s="372"/>
      <c r="X456" s="372"/>
      <c r="Y456" s="372"/>
      <c r="Z456" s="372"/>
      <c r="AA456" s="372"/>
      <c r="AB456" s="372"/>
      <c r="AC456" s="372"/>
      <c r="AD456" s="74"/>
    </row>
    <row r="457" spans="1:30" ht="18" customHeight="1">
      <c r="A457" s="81"/>
      <c r="B457" s="97"/>
      <c r="C457" s="98"/>
      <c r="D457" s="42">
        <v>21100094502</v>
      </c>
      <c r="E457" s="42" t="s">
        <v>277</v>
      </c>
      <c r="F457" s="42" t="s">
        <v>230</v>
      </c>
      <c r="G457" s="143">
        <v>2</v>
      </c>
      <c r="H457" s="136">
        <v>30</v>
      </c>
      <c r="I457" s="136">
        <v>60</v>
      </c>
      <c r="J457" s="96">
        <v>55</v>
      </c>
      <c r="K457" s="78">
        <f t="shared" si="49"/>
        <v>1.2</v>
      </c>
      <c r="L457" s="78">
        <f t="shared" si="50"/>
        <v>1.2</v>
      </c>
      <c r="M457" s="45">
        <f t="shared" si="51"/>
        <v>90</v>
      </c>
      <c r="N457" s="372"/>
      <c r="O457" s="372"/>
      <c r="P457" s="372"/>
      <c r="Q457" s="372"/>
      <c r="R457" s="372"/>
      <c r="S457" s="372"/>
      <c r="T457" s="372"/>
      <c r="U457" s="372"/>
      <c r="V457" s="372"/>
      <c r="W457" s="372"/>
      <c r="X457" s="372"/>
      <c r="Y457" s="372"/>
      <c r="Z457" s="372"/>
      <c r="AA457" s="372"/>
      <c r="AB457" s="372"/>
      <c r="AC457" s="372"/>
      <c r="AD457" s="74"/>
    </row>
    <row r="458" spans="1:30" ht="18" hidden="1" customHeight="1">
      <c r="A458" s="81"/>
      <c r="B458" s="62"/>
      <c r="C458" s="98"/>
      <c r="D458" s="42"/>
      <c r="E458" s="43"/>
      <c r="F458" s="42"/>
      <c r="G458" s="143"/>
      <c r="H458" s="136"/>
      <c r="I458" s="136"/>
      <c r="J458" s="96"/>
      <c r="K458" s="78"/>
      <c r="L458" s="78"/>
      <c r="M458" s="45"/>
      <c r="N458" s="372"/>
      <c r="O458" s="372"/>
      <c r="P458" s="372"/>
      <c r="Q458" s="372"/>
      <c r="R458" s="372"/>
      <c r="S458" s="372"/>
      <c r="T458" s="372"/>
      <c r="U458" s="372"/>
      <c r="V458" s="372"/>
      <c r="W458" s="372"/>
      <c r="X458" s="372"/>
      <c r="Y458" s="372"/>
      <c r="Z458" s="372"/>
      <c r="AA458" s="372"/>
      <c r="AB458" s="372"/>
      <c r="AC458" s="372"/>
      <c r="AD458" s="74"/>
    </row>
    <row r="459" spans="1:30" s="183" customFormat="1" ht="18" hidden="1" customHeight="1">
      <c r="A459" s="111"/>
      <c r="B459" s="62"/>
      <c r="C459" s="98"/>
      <c r="D459" s="42"/>
      <c r="E459" s="43"/>
      <c r="F459" s="44"/>
      <c r="G459" s="143"/>
      <c r="H459" s="136"/>
      <c r="I459" s="136"/>
      <c r="J459" s="96"/>
      <c r="K459" s="78"/>
      <c r="L459" s="78"/>
      <c r="M459" s="45"/>
      <c r="N459" s="375"/>
      <c r="O459" s="375"/>
      <c r="P459" s="375"/>
      <c r="Q459" s="375"/>
      <c r="R459" s="375"/>
      <c r="S459" s="375"/>
      <c r="T459" s="375"/>
      <c r="U459" s="375"/>
      <c r="V459" s="375"/>
      <c r="W459" s="375"/>
      <c r="X459" s="375"/>
      <c r="Y459" s="375"/>
      <c r="Z459" s="375"/>
      <c r="AA459" s="375"/>
      <c r="AB459" s="375"/>
      <c r="AC459" s="375"/>
      <c r="AD459" s="74"/>
    </row>
    <row r="460" spans="1:30" s="183" customFormat="1" ht="18" hidden="1" customHeight="1">
      <c r="A460" s="111"/>
      <c r="B460" s="62"/>
      <c r="C460" s="98"/>
      <c r="D460" s="42"/>
      <c r="E460" s="43"/>
      <c r="F460" s="44"/>
      <c r="G460" s="143"/>
      <c r="H460" s="136"/>
      <c r="I460" s="136"/>
      <c r="J460" s="96"/>
      <c r="K460" s="78"/>
      <c r="L460" s="78"/>
      <c r="M460" s="45"/>
      <c r="N460" s="375"/>
      <c r="O460" s="375"/>
      <c r="P460" s="375"/>
      <c r="Q460" s="375"/>
      <c r="R460" s="375"/>
      <c r="S460" s="375"/>
      <c r="T460" s="375"/>
      <c r="U460" s="375"/>
      <c r="V460" s="375"/>
      <c r="W460" s="375"/>
      <c r="X460" s="375"/>
      <c r="Y460" s="375"/>
      <c r="Z460" s="375"/>
      <c r="AA460" s="375"/>
      <c r="AB460" s="375"/>
      <c r="AC460" s="375"/>
      <c r="AD460" s="74"/>
    </row>
    <row r="461" spans="1:30" ht="18" customHeight="1">
      <c r="A461" s="94">
        <v>22</v>
      </c>
      <c r="B461" s="59" t="s">
        <v>115</v>
      </c>
      <c r="C461" s="60" t="s">
        <v>116</v>
      </c>
      <c r="D461" s="42">
        <v>21100012203</v>
      </c>
      <c r="E461" s="43" t="s">
        <v>174</v>
      </c>
      <c r="F461" s="44" t="s">
        <v>317</v>
      </c>
      <c r="G461" s="101">
        <v>1</v>
      </c>
      <c r="H461" s="275">
        <v>30</v>
      </c>
      <c r="I461" s="275"/>
      <c r="J461" s="96">
        <v>63</v>
      </c>
      <c r="K461" s="78">
        <f t="shared" si="46"/>
        <v>1.3</v>
      </c>
      <c r="L461" s="78">
        <f t="shared" si="47"/>
        <v>0</v>
      </c>
      <c r="M461" s="45">
        <f t="shared" si="48"/>
        <v>39</v>
      </c>
      <c r="N461" s="381">
        <v>65.5</v>
      </c>
      <c r="O461" s="376"/>
      <c r="P461" s="374">
        <f>SUM(M461:M482)+N461+O461</f>
        <v>819.8</v>
      </c>
      <c r="Q461" s="376">
        <v>0</v>
      </c>
      <c r="R461" s="374"/>
      <c r="S461" s="379">
        <v>430</v>
      </c>
      <c r="T461" s="376">
        <v>430</v>
      </c>
      <c r="U461" s="379">
        <v>112</v>
      </c>
      <c r="V461" s="406">
        <v>112</v>
      </c>
      <c r="W461" s="379">
        <v>56</v>
      </c>
      <c r="X461" s="376">
        <v>56</v>
      </c>
      <c r="Y461" s="374">
        <f>ROUND((P461-T461),1)</f>
        <v>389.8</v>
      </c>
      <c r="Z461" s="419">
        <f>IF(OR(SUM(V461:V482)="",SUM(Q461:Q482)=""),0,IF(OR(SUM(U461:U482)=320,SUM(V461:V482)&gt;0),ROUND((SUM(Q461:Q482)-SUM(V461:V482)),1),0))</f>
        <v>-112</v>
      </c>
      <c r="AA461" s="419">
        <f>IF(OR(SUM(X461:X482)="",SUM(R461:R482)=""),0,IF(OR(SUM(W461:W482)=160,SUM(X461:X482)&gt;0),ROUND((SUM(R461:R482)-SUM(X461:X482)),1),0))</f>
        <v>-56</v>
      </c>
      <c r="AB461" s="420"/>
      <c r="AC461" s="427">
        <f>SUM(Y461:AA482)</f>
        <v>221.8</v>
      </c>
      <c r="AD461" s="74"/>
    </row>
    <row r="462" spans="1:30" ht="18" customHeight="1">
      <c r="A462" s="81"/>
      <c r="B462" s="97"/>
      <c r="C462" s="98"/>
      <c r="D462" s="42">
        <v>21100012203</v>
      </c>
      <c r="E462" s="43" t="s">
        <v>174</v>
      </c>
      <c r="F462" s="44" t="s">
        <v>317</v>
      </c>
      <c r="G462" s="101">
        <v>1</v>
      </c>
      <c r="H462" s="136"/>
      <c r="I462" s="136">
        <v>30</v>
      </c>
      <c r="J462" s="96">
        <v>31</v>
      </c>
      <c r="K462" s="78">
        <f t="shared" si="46"/>
        <v>0</v>
      </c>
      <c r="L462" s="78">
        <f t="shared" si="47"/>
        <v>1.1000000000000001</v>
      </c>
      <c r="M462" s="45">
        <f t="shared" si="48"/>
        <v>24.8</v>
      </c>
      <c r="N462" s="372"/>
      <c r="O462" s="372"/>
      <c r="P462" s="372"/>
      <c r="Q462" s="372"/>
      <c r="R462" s="372"/>
      <c r="S462" s="372"/>
      <c r="T462" s="372"/>
      <c r="U462" s="372"/>
      <c r="V462" s="372"/>
      <c r="W462" s="372"/>
      <c r="X462" s="372"/>
      <c r="Y462" s="372"/>
      <c r="Z462" s="372"/>
      <c r="AA462" s="372"/>
      <c r="AB462" s="372"/>
      <c r="AC462" s="372"/>
      <c r="AD462" s="74"/>
    </row>
    <row r="463" spans="1:30" ht="18" customHeight="1">
      <c r="A463" s="81"/>
      <c r="B463" s="97"/>
      <c r="C463" s="98"/>
      <c r="D463" s="42">
        <v>21100012203</v>
      </c>
      <c r="E463" s="43" t="s">
        <v>174</v>
      </c>
      <c r="F463" s="44" t="s">
        <v>317</v>
      </c>
      <c r="G463" s="101">
        <v>1</v>
      </c>
      <c r="H463" s="136"/>
      <c r="I463" s="136">
        <v>30</v>
      </c>
      <c r="J463" s="96">
        <v>32</v>
      </c>
      <c r="K463" s="78">
        <f t="shared" si="46"/>
        <v>0</v>
      </c>
      <c r="L463" s="78">
        <f t="shared" si="47"/>
        <v>1.1000000000000001</v>
      </c>
      <c r="M463" s="45">
        <f t="shared" si="48"/>
        <v>24.8</v>
      </c>
      <c r="N463" s="372"/>
      <c r="O463" s="372"/>
      <c r="P463" s="372"/>
      <c r="Q463" s="372"/>
      <c r="R463" s="372"/>
      <c r="S463" s="372"/>
      <c r="T463" s="372"/>
      <c r="U463" s="372"/>
      <c r="V463" s="372"/>
      <c r="W463" s="372"/>
      <c r="X463" s="372"/>
      <c r="Y463" s="372"/>
      <c r="Z463" s="372"/>
      <c r="AA463" s="372"/>
      <c r="AB463" s="372"/>
      <c r="AC463" s="372"/>
      <c r="AD463" s="74"/>
    </row>
    <row r="464" spans="1:30" ht="18" customHeight="1">
      <c r="A464" s="81"/>
      <c r="B464" s="97"/>
      <c r="C464" s="98"/>
      <c r="D464" s="42">
        <v>71400135503</v>
      </c>
      <c r="E464" s="43" t="s">
        <v>174</v>
      </c>
      <c r="F464" s="44" t="s">
        <v>318</v>
      </c>
      <c r="G464" s="101">
        <v>1</v>
      </c>
      <c r="H464" s="136">
        <v>30</v>
      </c>
      <c r="I464" s="136"/>
      <c r="J464" s="96">
        <v>63</v>
      </c>
      <c r="K464" s="78">
        <f t="shared" si="46"/>
        <v>1.3</v>
      </c>
      <c r="L464" s="78">
        <f t="shared" si="47"/>
        <v>0</v>
      </c>
      <c r="M464" s="45">
        <f t="shared" si="48"/>
        <v>39</v>
      </c>
      <c r="N464" s="372"/>
      <c r="O464" s="372"/>
      <c r="P464" s="372"/>
      <c r="Q464" s="372"/>
      <c r="R464" s="372"/>
      <c r="S464" s="372"/>
      <c r="T464" s="372"/>
      <c r="U464" s="372"/>
      <c r="V464" s="372"/>
      <c r="W464" s="372"/>
      <c r="X464" s="372"/>
      <c r="Y464" s="372"/>
      <c r="Z464" s="372"/>
      <c r="AA464" s="372"/>
      <c r="AB464" s="372"/>
      <c r="AC464" s="372"/>
      <c r="AD464" s="74"/>
    </row>
    <row r="465" spans="1:30" ht="18" customHeight="1">
      <c r="A465" s="81"/>
      <c r="B465" s="97"/>
      <c r="C465" s="98"/>
      <c r="D465" s="42">
        <v>71400135503</v>
      </c>
      <c r="E465" s="43" t="s">
        <v>174</v>
      </c>
      <c r="F465" s="44" t="s">
        <v>318</v>
      </c>
      <c r="G465" s="101">
        <v>1</v>
      </c>
      <c r="H465" s="136"/>
      <c r="I465" s="136">
        <v>30</v>
      </c>
      <c r="J465" s="96">
        <v>31</v>
      </c>
      <c r="K465" s="78">
        <f t="shared" si="46"/>
        <v>0</v>
      </c>
      <c r="L465" s="78">
        <f t="shared" si="47"/>
        <v>1.1000000000000001</v>
      </c>
      <c r="M465" s="45">
        <f t="shared" si="48"/>
        <v>24.8</v>
      </c>
      <c r="N465" s="372"/>
      <c r="O465" s="372"/>
      <c r="P465" s="372"/>
      <c r="Q465" s="372"/>
      <c r="R465" s="372"/>
      <c r="S465" s="372"/>
      <c r="T465" s="372"/>
      <c r="U465" s="372"/>
      <c r="V465" s="372"/>
      <c r="W465" s="372"/>
      <c r="X465" s="372"/>
      <c r="Y465" s="372"/>
      <c r="Z465" s="372"/>
      <c r="AA465" s="372"/>
      <c r="AB465" s="372"/>
      <c r="AC465" s="372"/>
      <c r="AD465" s="74"/>
    </row>
    <row r="466" spans="1:30" ht="18" customHeight="1">
      <c r="A466" s="81"/>
      <c r="B466" s="62"/>
      <c r="C466" s="98"/>
      <c r="D466" s="42">
        <v>71400135503</v>
      </c>
      <c r="E466" s="43" t="s">
        <v>174</v>
      </c>
      <c r="F466" s="44" t="s">
        <v>318</v>
      </c>
      <c r="G466" s="101">
        <v>1</v>
      </c>
      <c r="H466" s="136"/>
      <c r="I466" s="136">
        <v>30</v>
      </c>
      <c r="J466" s="96">
        <v>32</v>
      </c>
      <c r="K466" s="78">
        <f t="shared" si="46"/>
        <v>0</v>
      </c>
      <c r="L466" s="78">
        <f t="shared" si="47"/>
        <v>1.1000000000000001</v>
      </c>
      <c r="M466" s="45">
        <f t="shared" si="48"/>
        <v>24.8</v>
      </c>
      <c r="N466" s="372"/>
      <c r="O466" s="372"/>
      <c r="P466" s="372"/>
      <c r="Q466" s="372"/>
      <c r="R466" s="372"/>
      <c r="S466" s="372"/>
      <c r="T466" s="372"/>
      <c r="U466" s="372"/>
      <c r="V466" s="372"/>
      <c r="W466" s="372"/>
      <c r="X466" s="372"/>
      <c r="Y466" s="372"/>
      <c r="Z466" s="372"/>
      <c r="AA466" s="372"/>
      <c r="AB466" s="372"/>
      <c r="AC466" s="372"/>
      <c r="AD466" s="74"/>
    </row>
    <row r="467" spans="1:30" ht="16.5" customHeight="1">
      <c r="A467" s="81"/>
      <c r="B467" s="97"/>
      <c r="C467" s="98"/>
      <c r="D467" s="42">
        <v>71400135501</v>
      </c>
      <c r="E467" s="43" t="s">
        <v>174</v>
      </c>
      <c r="F467" s="44" t="s">
        <v>319</v>
      </c>
      <c r="G467" s="101">
        <v>1</v>
      </c>
      <c r="H467" s="136">
        <v>28</v>
      </c>
      <c r="I467" s="136"/>
      <c r="J467" s="96">
        <v>72</v>
      </c>
      <c r="K467" s="78">
        <f t="shared" si="46"/>
        <v>1.3</v>
      </c>
      <c r="L467" s="78">
        <f t="shared" si="47"/>
        <v>0</v>
      </c>
      <c r="M467" s="45">
        <f t="shared" si="48"/>
        <v>36.4</v>
      </c>
      <c r="N467" s="372"/>
      <c r="O467" s="372"/>
      <c r="P467" s="372"/>
      <c r="Q467" s="372"/>
      <c r="R467" s="372"/>
      <c r="S467" s="372"/>
      <c r="T467" s="372"/>
      <c r="U467" s="372"/>
      <c r="V467" s="372"/>
      <c r="W467" s="372"/>
      <c r="X467" s="372"/>
      <c r="Y467" s="372"/>
      <c r="Z467" s="372"/>
      <c r="AA467" s="372"/>
      <c r="AB467" s="372"/>
      <c r="AC467" s="372"/>
      <c r="AD467" s="74"/>
    </row>
    <row r="468" spans="1:30" ht="16.5" customHeight="1">
      <c r="A468" s="81"/>
      <c r="B468" s="97"/>
      <c r="C468" s="98"/>
      <c r="D468" s="42">
        <v>71400135501</v>
      </c>
      <c r="E468" s="43" t="s">
        <v>174</v>
      </c>
      <c r="F468" s="44" t="s">
        <v>319</v>
      </c>
      <c r="G468" s="101">
        <v>1</v>
      </c>
      <c r="H468" s="136">
        <v>2</v>
      </c>
      <c r="I468" s="136"/>
      <c r="J468" s="96">
        <v>36</v>
      </c>
      <c r="K468" s="78">
        <f t="shared" si="46"/>
        <v>1.2</v>
      </c>
      <c r="L468" s="78">
        <f t="shared" si="47"/>
        <v>0</v>
      </c>
      <c r="M468" s="45">
        <f t="shared" si="48"/>
        <v>2.4</v>
      </c>
      <c r="N468" s="372"/>
      <c r="O468" s="372"/>
      <c r="P468" s="372"/>
      <c r="Q468" s="372"/>
      <c r="R468" s="372"/>
      <c r="S468" s="372"/>
      <c r="T468" s="372"/>
      <c r="U468" s="372"/>
      <c r="V468" s="372"/>
      <c r="W468" s="372"/>
      <c r="X468" s="372"/>
      <c r="Y468" s="372"/>
      <c r="Z468" s="372"/>
      <c r="AA468" s="372"/>
      <c r="AB468" s="372"/>
      <c r="AC468" s="372"/>
      <c r="AD468" s="74"/>
    </row>
    <row r="469" spans="1:30" ht="16.5" customHeight="1">
      <c r="A469" s="81"/>
      <c r="B469" s="97"/>
      <c r="C469" s="98"/>
      <c r="D469" s="42">
        <v>71400135501</v>
      </c>
      <c r="E469" s="43" t="s">
        <v>174</v>
      </c>
      <c r="F469" s="44" t="s">
        <v>319</v>
      </c>
      <c r="G469" s="101">
        <v>1</v>
      </c>
      <c r="H469" s="136"/>
      <c r="I469" s="136">
        <v>30</v>
      </c>
      <c r="J469" s="96">
        <v>36</v>
      </c>
      <c r="K469" s="78">
        <f t="shared" si="46"/>
        <v>0</v>
      </c>
      <c r="L469" s="78">
        <f t="shared" si="47"/>
        <v>1.2</v>
      </c>
      <c r="M469" s="45">
        <f t="shared" si="48"/>
        <v>27</v>
      </c>
      <c r="N469" s="372"/>
      <c r="O469" s="372"/>
      <c r="P469" s="372"/>
      <c r="Q469" s="372"/>
      <c r="R469" s="372"/>
      <c r="S469" s="372"/>
      <c r="T469" s="372"/>
      <c r="U469" s="372"/>
      <c r="V469" s="372"/>
      <c r="W469" s="372"/>
      <c r="X469" s="372"/>
      <c r="Y469" s="372"/>
      <c r="Z469" s="372"/>
      <c r="AA469" s="372"/>
      <c r="AB469" s="372"/>
      <c r="AC469" s="372"/>
      <c r="AD469" s="74"/>
    </row>
    <row r="470" spans="1:30" ht="16.5" customHeight="1">
      <c r="A470" s="111"/>
      <c r="B470" s="97"/>
      <c r="C470" s="98"/>
      <c r="D470" s="42">
        <v>21100138701</v>
      </c>
      <c r="E470" s="43" t="s">
        <v>320</v>
      </c>
      <c r="F470" s="44" t="s">
        <v>321</v>
      </c>
      <c r="G470" s="101">
        <v>1</v>
      </c>
      <c r="H470" s="136">
        <v>30</v>
      </c>
      <c r="I470" s="136">
        <v>30</v>
      </c>
      <c r="J470" s="96">
        <v>53</v>
      </c>
      <c r="K470" s="78">
        <f t="shared" si="46"/>
        <v>1.2</v>
      </c>
      <c r="L470" s="78">
        <f t="shared" si="47"/>
        <v>1.2</v>
      </c>
      <c r="M470" s="45">
        <f t="shared" si="48"/>
        <v>63</v>
      </c>
      <c r="N470" s="375"/>
      <c r="O470" s="375"/>
      <c r="P470" s="375"/>
      <c r="Q470" s="375"/>
      <c r="R470" s="375"/>
      <c r="S470" s="375"/>
      <c r="T470" s="375"/>
      <c r="U470" s="375"/>
      <c r="V470" s="375"/>
      <c r="W470" s="375"/>
      <c r="X470" s="375"/>
      <c r="Y470" s="375"/>
      <c r="Z470" s="375"/>
      <c r="AA470" s="375"/>
      <c r="AB470" s="375"/>
      <c r="AC470" s="375"/>
      <c r="AD470" s="74"/>
    </row>
    <row r="471" spans="1:30" ht="16.5" customHeight="1">
      <c r="A471" s="111"/>
      <c r="B471" s="97"/>
      <c r="C471" s="98"/>
      <c r="D471" s="42">
        <v>21100150001</v>
      </c>
      <c r="E471" s="43" t="s">
        <v>338</v>
      </c>
      <c r="F471" s="44" t="s">
        <v>322</v>
      </c>
      <c r="G471" s="101">
        <v>1</v>
      </c>
      <c r="H471" s="136">
        <v>26</v>
      </c>
      <c r="I471" s="136">
        <v>26</v>
      </c>
      <c r="J471" s="96">
        <v>32</v>
      </c>
      <c r="K471" s="78">
        <f t="shared" si="46"/>
        <v>1</v>
      </c>
      <c r="L471" s="78">
        <f t="shared" si="47"/>
        <v>1.1000000000000001</v>
      </c>
      <c r="M471" s="45">
        <f t="shared" si="48"/>
        <v>47.5</v>
      </c>
      <c r="N471" s="375"/>
      <c r="O471" s="375"/>
      <c r="P471" s="375"/>
      <c r="Q471" s="375"/>
      <c r="R471" s="375"/>
      <c r="S471" s="375"/>
      <c r="T471" s="375"/>
      <c r="U471" s="375"/>
      <c r="V471" s="375"/>
      <c r="W471" s="375"/>
      <c r="X471" s="375"/>
      <c r="Y471" s="375"/>
      <c r="Z471" s="375"/>
      <c r="AA471" s="375"/>
      <c r="AB471" s="375"/>
      <c r="AC471" s="375"/>
      <c r="AD471" s="74"/>
    </row>
    <row r="472" spans="1:30" ht="16.5" customHeight="1">
      <c r="A472" s="111"/>
      <c r="B472" s="97"/>
      <c r="C472" s="98"/>
      <c r="D472" s="42">
        <v>21100150002</v>
      </c>
      <c r="E472" s="43" t="s">
        <v>338</v>
      </c>
      <c r="F472" s="44" t="s">
        <v>323</v>
      </c>
      <c r="G472" s="101">
        <v>1</v>
      </c>
      <c r="H472" s="136">
        <v>24</v>
      </c>
      <c r="I472" s="136">
        <v>26</v>
      </c>
      <c r="J472" s="96">
        <v>28</v>
      </c>
      <c r="K472" s="78">
        <f t="shared" si="46"/>
        <v>1</v>
      </c>
      <c r="L472" s="78">
        <f t="shared" si="47"/>
        <v>1</v>
      </c>
      <c r="M472" s="45">
        <f t="shared" si="48"/>
        <v>43.5</v>
      </c>
      <c r="N472" s="375"/>
      <c r="O472" s="375"/>
      <c r="P472" s="375"/>
      <c r="Q472" s="375"/>
      <c r="R472" s="375"/>
      <c r="S472" s="375"/>
      <c r="T472" s="375"/>
      <c r="U472" s="375"/>
      <c r="V472" s="375"/>
      <c r="W472" s="375"/>
      <c r="X472" s="375"/>
      <c r="Y472" s="375"/>
      <c r="Z472" s="375"/>
      <c r="AA472" s="375"/>
      <c r="AB472" s="375"/>
      <c r="AC472" s="375"/>
      <c r="AD472" s="74"/>
    </row>
    <row r="473" spans="1:30" ht="16.5" customHeight="1">
      <c r="A473" s="81"/>
      <c r="B473" s="97"/>
      <c r="C473" s="98"/>
      <c r="D473" s="42">
        <v>41000010801</v>
      </c>
      <c r="E473" s="43" t="s">
        <v>338</v>
      </c>
      <c r="F473" s="44" t="s">
        <v>324</v>
      </c>
      <c r="G473" s="101">
        <v>1</v>
      </c>
      <c r="H473" s="136">
        <v>13</v>
      </c>
      <c r="I473" s="136">
        <v>26</v>
      </c>
      <c r="J473" s="96">
        <v>27</v>
      </c>
      <c r="K473" s="78">
        <f t="shared" si="46"/>
        <v>1</v>
      </c>
      <c r="L473" s="78">
        <f t="shared" si="47"/>
        <v>1</v>
      </c>
      <c r="M473" s="45">
        <f t="shared" si="48"/>
        <v>32.5</v>
      </c>
      <c r="N473" s="372"/>
      <c r="O473" s="372"/>
      <c r="P473" s="372"/>
      <c r="Q473" s="372"/>
      <c r="R473" s="372"/>
      <c r="S473" s="372"/>
      <c r="T473" s="372"/>
      <c r="U473" s="372"/>
      <c r="V473" s="372"/>
      <c r="W473" s="372"/>
      <c r="X473" s="372"/>
      <c r="Y473" s="372"/>
      <c r="Z473" s="372"/>
      <c r="AA473" s="372"/>
      <c r="AB473" s="372"/>
      <c r="AC473" s="372"/>
      <c r="AD473" s="74"/>
    </row>
    <row r="474" spans="1:30" ht="18" customHeight="1">
      <c r="A474" s="81"/>
      <c r="B474" s="97"/>
      <c r="C474" s="98"/>
      <c r="D474" s="42">
        <v>21100149901</v>
      </c>
      <c r="E474" s="43" t="s">
        <v>325</v>
      </c>
      <c r="F474" s="44" t="s">
        <v>322</v>
      </c>
      <c r="G474" s="101">
        <v>1</v>
      </c>
      <c r="H474" s="136">
        <v>45</v>
      </c>
      <c r="I474" s="136">
        <v>30</v>
      </c>
      <c r="J474" s="96">
        <v>32</v>
      </c>
      <c r="K474" s="78">
        <f t="shared" si="46"/>
        <v>1</v>
      </c>
      <c r="L474" s="78">
        <f t="shared" si="47"/>
        <v>1.1000000000000001</v>
      </c>
      <c r="M474" s="45">
        <f t="shared" si="48"/>
        <v>69.8</v>
      </c>
      <c r="N474" s="372"/>
      <c r="O474" s="372"/>
      <c r="P474" s="372"/>
      <c r="Q474" s="372"/>
      <c r="R474" s="372"/>
      <c r="S474" s="372"/>
      <c r="T474" s="372"/>
      <c r="U474" s="372"/>
      <c r="V474" s="372"/>
      <c r="W474" s="372"/>
      <c r="X474" s="372"/>
      <c r="Y474" s="372"/>
      <c r="Z474" s="372"/>
      <c r="AA474" s="372"/>
      <c r="AB474" s="372"/>
      <c r="AC474" s="372"/>
      <c r="AD474" s="74"/>
    </row>
    <row r="475" spans="1:30" ht="18" customHeight="1">
      <c r="A475" s="81"/>
      <c r="B475" s="97"/>
      <c r="C475" s="98"/>
      <c r="D475" s="42">
        <v>21100149902</v>
      </c>
      <c r="E475" s="43" t="s">
        <v>325</v>
      </c>
      <c r="F475" s="44" t="s">
        <v>323</v>
      </c>
      <c r="G475" s="143">
        <v>1</v>
      </c>
      <c r="H475" s="136">
        <v>45</v>
      </c>
      <c r="I475" s="136">
        <v>30</v>
      </c>
      <c r="J475" s="96">
        <v>28</v>
      </c>
      <c r="K475" s="78">
        <f t="shared" si="46"/>
        <v>1</v>
      </c>
      <c r="L475" s="78">
        <f t="shared" si="47"/>
        <v>1</v>
      </c>
      <c r="M475" s="45">
        <f t="shared" si="48"/>
        <v>67.5</v>
      </c>
      <c r="N475" s="372"/>
      <c r="O475" s="372"/>
      <c r="P475" s="372"/>
      <c r="Q475" s="372"/>
      <c r="R475" s="372"/>
      <c r="S475" s="372"/>
      <c r="T475" s="372"/>
      <c r="U475" s="372"/>
      <c r="V475" s="372"/>
      <c r="W475" s="372"/>
      <c r="X475" s="372"/>
      <c r="Y475" s="372"/>
      <c r="Z475" s="372"/>
      <c r="AA475" s="372"/>
      <c r="AB475" s="372"/>
      <c r="AC475" s="372"/>
      <c r="AD475" s="74"/>
    </row>
    <row r="476" spans="1:30" ht="18" customHeight="1">
      <c r="A476" s="81"/>
      <c r="B476" s="97"/>
      <c r="C476" s="98"/>
      <c r="D476" s="42"/>
      <c r="E476" s="43" t="s">
        <v>326</v>
      </c>
      <c r="F476" s="154" t="s">
        <v>323</v>
      </c>
      <c r="G476" s="143"/>
      <c r="H476" s="136"/>
      <c r="I476" s="136"/>
      <c r="J476" s="96"/>
      <c r="K476" s="78">
        <f t="shared" si="46"/>
        <v>0</v>
      </c>
      <c r="L476" s="78">
        <f t="shared" si="47"/>
        <v>0</v>
      </c>
      <c r="M476" s="45">
        <f t="shared" si="48"/>
        <v>0</v>
      </c>
      <c r="N476" s="372"/>
      <c r="O476" s="372"/>
      <c r="P476" s="372"/>
      <c r="Q476" s="372"/>
      <c r="R476" s="372"/>
      <c r="S476" s="372"/>
      <c r="T476" s="372"/>
      <c r="U476" s="372"/>
      <c r="V476" s="372"/>
      <c r="W476" s="372"/>
      <c r="X476" s="372"/>
      <c r="Y476" s="372"/>
      <c r="Z476" s="372"/>
      <c r="AA476" s="372"/>
      <c r="AB476" s="372"/>
      <c r="AC476" s="372"/>
      <c r="AD476" s="74"/>
    </row>
    <row r="477" spans="1:30" ht="18" customHeight="1">
      <c r="A477" s="81"/>
      <c r="B477" s="97"/>
      <c r="C477" s="98"/>
      <c r="D477" s="42"/>
      <c r="E477" s="43" t="s">
        <v>320</v>
      </c>
      <c r="F477" s="44" t="s">
        <v>161</v>
      </c>
      <c r="G477" s="143">
        <v>1</v>
      </c>
      <c r="H477" s="136">
        <v>15</v>
      </c>
      <c r="I477" s="136">
        <v>30</v>
      </c>
      <c r="J477" s="96">
        <v>10</v>
      </c>
      <c r="K477" s="78">
        <f t="shared" si="46"/>
        <v>1</v>
      </c>
      <c r="L477" s="78">
        <f t="shared" si="47"/>
        <v>1</v>
      </c>
      <c r="M477" s="45">
        <f t="shared" si="48"/>
        <v>37.5</v>
      </c>
      <c r="N477" s="372"/>
      <c r="O477" s="372"/>
      <c r="P477" s="372"/>
      <c r="Q477" s="372"/>
      <c r="R477" s="372"/>
      <c r="S477" s="372"/>
      <c r="T477" s="372"/>
      <c r="U477" s="372"/>
      <c r="V477" s="372"/>
      <c r="W477" s="372"/>
      <c r="X477" s="372"/>
      <c r="Y477" s="372"/>
      <c r="Z477" s="372"/>
      <c r="AA477" s="372"/>
      <c r="AB477" s="372"/>
      <c r="AC477" s="372"/>
      <c r="AD477" s="74"/>
    </row>
    <row r="478" spans="1:30" s="183" customFormat="1" ht="18" customHeight="1">
      <c r="A478" s="111"/>
      <c r="B478" s="97"/>
      <c r="C478" s="98"/>
      <c r="D478" s="42"/>
      <c r="E478" s="43" t="s">
        <v>320</v>
      </c>
      <c r="F478" s="44" t="s">
        <v>233</v>
      </c>
      <c r="G478" s="143">
        <v>1</v>
      </c>
      <c r="H478" s="136">
        <v>15</v>
      </c>
      <c r="I478" s="136"/>
      <c r="J478" s="96">
        <v>10</v>
      </c>
      <c r="K478" s="78">
        <f t="shared" si="46"/>
        <v>1</v>
      </c>
      <c r="L478" s="78">
        <f t="shared" si="47"/>
        <v>0</v>
      </c>
      <c r="M478" s="45">
        <f t="shared" si="48"/>
        <v>15</v>
      </c>
      <c r="N478" s="375"/>
      <c r="O478" s="375"/>
      <c r="P478" s="375"/>
      <c r="Q478" s="375"/>
      <c r="R478" s="375"/>
      <c r="S478" s="375"/>
      <c r="T478" s="375"/>
      <c r="U478" s="375"/>
      <c r="V478" s="375"/>
      <c r="W478" s="375"/>
      <c r="X478" s="375"/>
      <c r="Y478" s="375"/>
      <c r="Z478" s="375"/>
      <c r="AA478" s="375"/>
      <c r="AB478" s="375"/>
      <c r="AC478" s="375"/>
      <c r="AD478" s="74"/>
    </row>
    <row r="479" spans="1:30" s="183" customFormat="1" ht="18" customHeight="1">
      <c r="A479" s="111"/>
      <c r="B479" s="97"/>
      <c r="C479" s="98"/>
      <c r="D479" s="42"/>
      <c r="E479" s="43" t="s">
        <v>466</v>
      </c>
      <c r="F479" s="44" t="s">
        <v>233</v>
      </c>
      <c r="G479" s="143">
        <v>1</v>
      </c>
      <c r="H479" s="136"/>
      <c r="I479" s="136">
        <v>30</v>
      </c>
      <c r="J479" s="96">
        <v>10</v>
      </c>
      <c r="K479" s="78">
        <f t="shared" si="46"/>
        <v>0</v>
      </c>
      <c r="L479" s="78">
        <f t="shared" si="47"/>
        <v>1</v>
      </c>
      <c r="M479" s="45">
        <f t="shared" si="48"/>
        <v>22.5</v>
      </c>
      <c r="N479" s="375"/>
      <c r="O479" s="375"/>
      <c r="P479" s="375"/>
      <c r="Q479" s="375"/>
      <c r="R479" s="375"/>
      <c r="S479" s="375"/>
      <c r="T479" s="375"/>
      <c r="U479" s="375"/>
      <c r="V479" s="375"/>
      <c r="W479" s="375"/>
      <c r="X479" s="375"/>
      <c r="Y479" s="375"/>
      <c r="Z479" s="375"/>
      <c r="AA479" s="375"/>
      <c r="AB479" s="375"/>
      <c r="AC479" s="375"/>
      <c r="AD479" s="74"/>
    </row>
    <row r="480" spans="1:30" s="183" customFormat="1" ht="18" customHeight="1">
      <c r="A480" s="111"/>
      <c r="B480" s="97"/>
      <c r="C480" s="98"/>
      <c r="D480" s="42"/>
      <c r="E480" s="43" t="s">
        <v>467</v>
      </c>
      <c r="F480" s="44" t="s">
        <v>233</v>
      </c>
      <c r="G480" s="143">
        <v>1</v>
      </c>
      <c r="H480" s="136"/>
      <c r="I480" s="136">
        <v>30</v>
      </c>
      <c r="J480" s="96">
        <v>10</v>
      </c>
      <c r="K480" s="78">
        <f t="shared" si="46"/>
        <v>0</v>
      </c>
      <c r="L480" s="78">
        <f t="shared" si="47"/>
        <v>1</v>
      </c>
      <c r="M480" s="45">
        <f t="shared" si="48"/>
        <v>22.5</v>
      </c>
      <c r="N480" s="375"/>
      <c r="O480" s="375"/>
      <c r="P480" s="375"/>
      <c r="Q480" s="375"/>
      <c r="R480" s="375"/>
      <c r="S480" s="375"/>
      <c r="T480" s="375"/>
      <c r="U480" s="375"/>
      <c r="V480" s="375"/>
      <c r="W480" s="375"/>
      <c r="X480" s="375"/>
      <c r="Y480" s="375"/>
      <c r="Z480" s="375"/>
      <c r="AA480" s="375"/>
      <c r="AB480" s="375"/>
      <c r="AC480" s="375"/>
      <c r="AD480" s="74"/>
    </row>
    <row r="481" spans="1:30" s="183" customFormat="1" ht="18" customHeight="1">
      <c r="A481" s="111"/>
      <c r="B481" s="97"/>
      <c r="C481" s="98"/>
      <c r="D481" s="42"/>
      <c r="E481" s="43" t="s">
        <v>401</v>
      </c>
      <c r="F481" s="44" t="s">
        <v>200</v>
      </c>
      <c r="G481" s="143">
        <v>2</v>
      </c>
      <c r="H481" s="136">
        <v>15</v>
      </c>
      <c r="I481" s="136">
        <v>30</v>
      </c>
      <c r="J481" s="96">
        <v>40</v>
      </c>
      <c r="K481" s="78">
        <f t="shared" si="46"/>
        <v>1.2</v>
      </c>
      <c r="L481" s="78">
        <f t="shared" si="47"/>
        <v>1.2</v>
      </c>
      <c r="M481" s="45">
        <f t="shared" si="48"/>
        <v>45</v>
      </c>
      <c r="N481" s="375"/>
      <c r="O481" s="375"/>
      <c r="P481" s="375"/>
      <c r="Q481" s="375"/>
      <c r="R481" s="375"/>
      <c r="S481" s="375"/>
      <c r="T481" s="375"/>
      <c r="U481" s="375"/>
      <c r="V481" s="375"/>
      <c r="W481" s="375"/>
      <c r="X481" s="375"/>
      <c r="Y481" s="375"/>
      <c r="Z481" s="375"/>
      <c r="AA481" s="375"/>
      <c r="AB481" s="375"/>
      <c r="AC481" s="375"/>
      <c r="AD481" s="74"/>
    </row>
    <row r="482" spans="1:30" s="183" customFormat="1" ht="18" customHeight="1">
      <c r="A482" s="111"/>
      <c r="B482" s="97"/>
      <c r="C482" s="98"/>
      <c r="D482" s="42"/>
      <c r="E482" s="43" t="s">
        <v>401</v>
      </c>
      <c r="F482" s="44" t="s">
        <v>235</v>
      </c>
      <c r="G482" s="143">
        <v>2</v>
      </c>
      <c r="H482" s="136">
        <v>15</v>
      </c>
      <c r="I482" s="136">
        <v>30</v>
      </c>
      <c r="J482" s="96">
        <v>40</v>
      </c>
      <c r="K482" s="78">
        <f t="shared" si="46"/>
        <v>1.2</v>
      </c>
      <c r="L482" s="78">
        <f t="shared" si="47"/>
        <v>1.2</v>
      </c>
      <c r="M482" s="45">
        <f t="shared" si="48"/>
        <v>45</v>
      </c>
      <c r="N482" s="375"/>
      <c r="O482" s="375"/>
      <c r="P482" s="375"/>
      <c r="Q482" s="375"/>
      <c r="R482" s="375"/>
      <c r="S482" s="375"/>
      <c r="T482" s="375"/>
      <c r="U482" s="375"/>
      <c r="V482" s="375"/>
      <c r="W482" s="375"/>
      <c r="X482" s="375"/>
      <c r="Y482" s="375"/>
      <c r="Z482" s="375"/>
      <c r="AA482" s="375"/>
      <c r="AB482" s="375"/>
      <c r="AC482" s="375"/>
      <c r="AD482" s="74"/>
    </row>
    <row r="483" spans="1:30" ht="18" customHeight="1">
      <c r="A483" s="94">
        <v>23</v>
      </c>
      <c r="B483" s="258" t="s">
        <v>117</v>
      </c>
      <c r="C483" s="259" t="s">
        <v>118</v>
      </c>
      <c r="D483" s="42">
        <v>20200010</v>
      </c>
      <c r="E483" s="43" t="s">
        <v>275</v>
      </c>
      <c r="F483" s="44" t="s">
        <v>200</v>
      </c>
      <c r="G483" s="143">
        <v>1</v>
      </c>
      <c r="H483" s="135">
        <v>15</v>
      </c>
      <c r="I483" s="135">
        <v>30</v>
      </c>
      <c r="J483" s="96">
        <v>37</v>
      </c>
      <c r="K483" s="78">
        <f t="shared" si="46"/>
        <v>1.2</v>
      </c>
      <c r="L483" s="78">
        <f t="shared" si="47"/>
        <v>1.2</v>
      </c>
      <c r="M483" s="45">
        <f t="shared" si="48"/>
        <v>45</v>
      </c>
      <c r="N483" s="381">
        <v>64.5</v>
      </c>
      <c r="O483" s="376"/>
      <c r="P483" s="374">
        <f>SUM(M483:M504)+N483+O483</f>
        <v>890.8</v>
      </c>
      <c r="Q483" s="376">
        <v>0</v>
      </c>
      <c r="R483" s="374"/>
      <c r="S483" s="379">
        <v>430</v>
      </c>
      <c r="T483" s="376">
        <v>430</v>
      </c>
      <c r="U483" s="379">
        <v>112</v>
      </c>
      <c r="V483" s="406">
        <v>112</v>
      </c>
      <c r="W483" s="379">
        <v>56</v>
      </c>
      <c r="X483" s="376">
        <v>56</v>
      </c>
      <c r="Y483" s="374">
        <f>ROUND((P483-T483),1)</f>
        <v>460.8</v>
      </c>
      <c r="Z483" s="419">
        <f>IF(OR(SUM(V483:V504)="",SUM(Q483:Q504)=""),0,IF(OR(SUM(U483:U504)=320,SUM(V483:V504)&gt;0),ROUND((SUM(Q483:Q504)-SUM(V483:V504)),1),0))</f>
        <v>-112</v>
      </c>
      <c r="AA483" s="419">
        <f>IF(OR(SUM(X483:X504)="",SUM(R483:R504)=""),0,IF(OR(SUM(W483:W504)=160,SUM(X483:X504)&gt;0),ROUND((SUM(R483:R504)-SUM(X483:X504)),1),0))</f>
        <v>-56</v>
      </c>
      <c r="AB483" s="420">
        <v>0</v>
      </c>
      <c r="AC483" s="427">
        <f>SUM(Y483:AA504)</f>
        <v>292.8</v>
      </c>
      <c r="AD483" s="74"/>
    </row>
    <row r="484" spans="1:30" ht="18" customHeight="1">
      <c r="A484" s="81"/>
      <c r="B484" s="97"/>
      <c r="C484" s="98"/>
      <c r="D484" s="42">
        <v>20200010</v>
      </c>
      <c r="E484" s="43" t="s">
        <v>275</v>
      </c>
      <c r="F484" s="44" t="s">
        <v>235</v>
      </c>
      <c r="G484" s="143">
        <v>1</v>
      </c>
      <c r="H484" s="135">
        <v>15</v>
      </c>
      <c r="I484" s="135">
        <v>30</v>
      </c>
      <c r="J484" s="96">
        <v>38</v>
      </c>
      <c r="K484" s="78">
        <f t="shared" si="46"/>
        <v>1.2</v>
      </c>
      <c r="L484" s="78">
        <f t="shared" si="47"/>
        <v>1.2</v>
      </c>
      <c r="M484" s="45">
        <f t="shared" si="48"/>
        <v>45</v>
      </c>
      <c r="N484" s="372"/>
      <c r="O484" s="372"/>
      <c r="P484" s="372"/>
      <c r="Q484" s="372"/>
      <c r="R484" s="372"/>
      <c r="S484" s="372"/>
      <c r="T484" s="372"/>
      <c r="U484" s="372"/>
      <c r="V484" s="372"/>
      <c r="W484" s="372"/>
      <c r="X484" s="372"/>
      <c r="Y484" s="372"/>
      <c r="Z484" s="372"/>
      <c r="AA484" s="372"/>
      <c r="AB484" s="372"/>
      <c r="AC484" s="372"/>
      <c r="AD484" s="74"/>
    </row>
    <row r="485" spans="1:30" ht="18" customHeight="1">
      <c r="A485" s="81"/>
      <c r="B485" s="97"/>
      <c r="C485" s="98"/>
      <c r="D485" s="42">
        <v>20200010601</v>
      </c>
      <c r="E485" s="43" t="s">
        <v>276</v>
      </c>
      <c r="F485" s="44" t="s">
        <v>195</v>
      </c>
      <c r="G485" s="143">
        <v>1</v>
      </c>
      <c r="H485" s="135">
        <v>30</v>
      </c>
      <c r="I485" s="135"/>
      <c r="J485" s="96">
        <v>59</v>
      </c>
      <c r="K485" s="78">
        <f t="shared" si="46"/>
        <v>1.2</v>
      </c>
      <c r="L485" s="78">
        <f t="shared" si="47"/>
        <v>0</v>
      </c>
      <c r="M485" s="45">
        <f t="shared" si="48"/>
        <v>36</v>
      </c>
      <c r="N485" s="372"/>
      <c r="O485" s="372"/>
      <c r="P485" s="372"/>
      <c r="Q485" s="372"/>
      <c r="R485" s="372"/>
      <c r="S485" s="372"/>
      <c r="T485" s="372"/>
      <c r="U485" s="372"/>
      <c r="V485" s="372"/>
      <c r="W485" s="372"/>
      <c r="X485" s="372"/>
      <c r="Y485" s="372"/>
      <c r="Z485" s="372"/>
      <c r="AA485" s="372"/>
      <c r="AB485" s="372"/>
      <c r="AC485" s="372"/>
      <c r="AD485" s="74"/>
    </row>
    <row r="486" spans="1:30" s="183" customFormat="1" ht="18" customHeight="1">
      <c r="A486" s="111"/>
      <c r="B486" s="97"/>
      <c r="C486" s="98"/>
      <c r="D486" s="42">
        <v>20200010601</v>
      </c>
      <c r="E486" s="43" t="s">
        <v>468</v>
      </c>
      <c r="F486" s="44" t="s">
        <v>195</v>
      </c>
      <c r="G486" s="143">
        <v>1</v>
      </c>
      <c r="H486" s="135"/>
      <c r="I486" s="135">
        <v>30</v>
      </c>
      <c r="J486" s="96">
        <v>59</v>
      </c>
      <c r="K486" s="78">
        <f t="shared" ref="K486:K545" si="52">IF(OR(LEFT(E486,2)="ĐA",LEFT(E486,2)="DA",LEFT(E486,5)="Đồ án",LEFT(E486,5)="Đồán ",LEFT(E486,9)="Sinh hoạt",LEFT(E486,9)="sinh hoạt",LEFT(E486,6)="Cố vấn",LEFT(E486,6)="cố vấn",LEFT(E486,4)="cvht",LEFT(E486,4)="CVHT",LEFT(E486,4)="shcn",LEFT(E486,4)="SHCN"),0,(IF(AND(H486&gt;0,J486&gt;0),IF(J486&gt;60,1.3,IF(J486&gt;35,1.2,1)),0)))</f>
        <v>0</v>
      </c>
      <c r="L486" s="78">
        <f t="shared" ref="L486:L545" si="53">IF(OR(LEFT(E486,2)="ĐA",LEFT(E486,2)="DA",LEFT(E486,5)="Đồ án",LEFT(E486,5)="Đồán "),0,IF(AND(J486&gt;0,I486&gt;0),IF(AND(OR(LEFT(E486,4)="GDQP",LEFT(E486,4)="gdqp",LEFT(E486,19)="Giáo dục quốc phòng"),J486&gt;50),1.3,IF(J486&gt;35,1.2,IF(J486&gt;29,1.1,1))),0))</f>
        <v>1.2</v>
      </c>
      <c r="M486" s="45">
        <f t="shared" ref="M486:M545" si="54">ROUND(IF(OR(LEFT(E486,2)="ĐA",LEFT(E486,2)="DA",LEFT(E486,5)="Đồ án",LEFT(E486,5)="Đồán "),J486*0.5,(IF(H486&gt;0,H486*K486,"0")+IF(I486&gt;0,(I486*0.75)*L486,"0"))),1)</f>
        <v>27</v>
      </c>
      <c r="N486" s="375"/>
      <c r="O486" s="375"/>
      <c r="P486" s="375"/>
      <c r="Q486" s="375"/>
      <c r="R486" s="375"/>
      <c r="S486" s="375"/>
      <c r="T486" s="375"/>
      <c r="U486" s="375"/>
      <c r="V486" s="375"/>
      <c r="W486" s="375"/>
      <c r="X486" s="375"/>
      <c r="Y486" s="375"/>
      <c r="Z486" s="375"/>
      <c r="AA486" s="375"/>
      <c r="AB486" s="375"/>
      <c r="AC486" s="375"/>
      <c r="AD486" s="74"/>
    </row>
    <row r="487" spans="1:30" s="183" customFormat="1" ht="18" customHeight="1">
      <c r="A487" s="111"/>
      <c r="B487" s="97"/>
      <c r="C487" s="98"/>
      <c r="D487" s="42">
        <v>20200010601</v>
      </c>
      <c r="E487" s="43" t="s">
        <v>469</v>
      </c>
      <c r="F487" s="44" t="s">
        <v>195</v>
      </c>
      <c r="G487" s="143">
        <v>1</v>
      </c>
      <c r="H487" s="135"/>
      <c r="I487" s="135">
        <v>30</v>
      </c>
      <c r="J487" s="96">
        <v>59</v>
      </c>
      <c r="K487" s="78">
        <f t="shared" si="52"/>
        <v>0</v>
      </c>
      <c r="L487" s="78">
        <f t="shared" si="53"/>
        <v>1.2</v>
      </c>
      <c r="M487" s="45">
        <f t="shared" si="54"/>
        <v>27</v>
      </c>
      <c r="N487" s="375"/>
      <c r="O487" s="375"/>
      <c r="P487" s="375"/>
      <c r="Q487" s="375"/>
      <c r="R487" s="375"/>
      <c r="S487" s="375"/>
      <c r="T487" s="375"/>
      <c r="U487" s="375"/>
      <c r="V487" s="375"/>
      <c r="W487" s="375"/>
      <c r="X487" s="375"/>
      <c r="Y487" s="375"/>
      <c r="Z487" s="375"/>
      <c r="AA487" s="375"/>
      <c r="AB487" s="375"/>
      <c r="AC487" s="375"/>
      <c r="AD487" s="74"/>
    </row>
    <row r="488" spans="1:30" ht="18" customHeight="1">
      <c r="A488" s="81"/>
      <c r="B488" s="97"/>
      <c r="C488" s="98"/>
      <c r="D488" s="42">
        <v>21100094</v>
      </c>
      <c r="E488" s="43" t="s">
        <v>277</v>
      </c>
      <c r="F488" s="44" t="s">
        <v>278</v>
      </c>
      <c r="G488" s="143">
        <v>1</v>
      </c>
      <c r="H488" s="135">
        <v>30</v>
      </c>
      <c r="I488" s="135">
        <v>60</v>
      </c>
      <c r="J488" s="96">
        <v>29</v>
      </c>
      <c r="K488" s="78">
        <f t="shared" si="52"/>
        <v>1</v>
      </c>
      <c r="L488" s="78">
        <f t="shared" si="53"/>
        <v>1</v>
      </c>
      <c r="M488" s="45">
        <f t="shared" si="54"/>
        <v>75</v>
      </c>
      <c r="N488" s="372"/>
      <c r="O488" s="372"/>
      <c r="P488" s="372"/>
      <c r="Q488" s="372"/>
      <c r="R488" s="372"/>
      <c r="S488" s="372"/>
      <c r="T488" s="372"/>
      <c r="U488" s="372"/>
      <c r="V488" s="372"/>
      <c r="W488" s="372"/>
      <c r="X488" s="372"/>
      <c r="Y488" s="372"/>
      <c r="Z488" s="372"/>
      <c r="AA488" s="372"/>
      <c r="AB488" s="372"/>
      <c r="AC488" s="372"/>
      <c r="AD488" s="74"/>
    </row>
    <row r="489" spans="1:30" ht="18" customHeight="1">
      <c r="A489" s="81"/>
      <c r="B489" s="97"/>
      <c r="C489" s="98"/>
      <c r="D489" s="42">
        <v>71400135504</v>
      </c>
      <c r="E489" s="43" t="s">
        <v>174</v>
      </c>
      <c r="F489" s="44" t="s">
        <v>279</v>
      </c>
      <c r="G489" s="143">
        <v>1</v>
      </c>
      <c r="H489" s="135">
        <v>30</v>
      </c>
      <c r="I489" s="135">
        <v>30</v>
      </c>
      <c r="J489" s="96">
        <v>35</v>
      </c>
      <c r="K489" s="78">
        <f t="shared" si="52"/>
        <v>1</v>
      </c>
      <c r="L489" s="78">
        <f t="shared" si="53"/>
        <v>1.1000000000000001</v>
      </c>
      <c r="M489" s="45">
        <f t="shared" si="54"/>
        <v>54.8</v>
      </c>
      <c r="N489" s="372"/>
      <c r="O489" s="372"/>
      <c r="P489" s="372"/>
      <c r="Q489" s="372"/>
      <c r="R489" s="372"/>
      <c r="S489" s="372"/>
      <c r="T489" s="372"/>
      <c r="U489" s="372"/>
      <c r="V489" s="372"/>
      <c r="W489" s="372"/>
      <c r="X489" s="372"/>
      <c r="Y489" s="372"/>
      <c r="Z489" s="372"/>
      <c r="AA489" s="372"/>
      <c r="AB489" s="372"/>
      <c r="AC489" s="372"/>
      <c r="AD489" s="74"/>
    </row>
    <row r="490" spans="1:30" ht="18" customHeight="1">
      <c r="A490" s="81"/>
      <c r="B490" s="97"/>
      <c r="C490" s="98"/>
      <c r="D490" s="42">
        <v>21100012201</v>
      </c>
      <c r="E490" s="43" t="s">
        <v>174</v>
      </c>
      <c r="F490" s="44" t="s">
        <v>181</v>
      </c>
      <c r="G490" s="143">
        <v>1</v>
      </c>
      <c r="H490" s="135">
        <v>30</v>
      </c>
      <c r="I490" s="135">
        <v>30</v>
      </c>
      <c r="J490" s="96">
        <v>41</v>
      </c>
      <c r="K490" s="78">
        <f t="shared" si="52"/>
        <v>1.2</v>
      </c>
      <c r="L490" s="78">
        <f t="shared" si="53"/>
        <v>1.2</v>
      </c>
      <c r="M490" s="45">
        <f t="shared" si="54"/>
        <v>63</v>
      </c>
      <c r="N490" s="372"/>
      <c r="O490" s="372"/>
      <c r="P490" s="372"/>
      <c r="Q490" s="372"/>
      <c r="R490" s="372"/>
      <c r="S490" s="372"/>
      <c r="T490" s="372"/>
      <c r="U490" s="372"/>
      <c r="V490" s="372"/>
      <c r="W490" s="372"/>
      <c r="X490" s="372"/>
      <c r="Y490" s="372"/>
      <c r="Z490" s="372"/>
      <c r="AA490" s="372"/>
      <c r="AB490" s="372"/>
      <c r="AC490" s="372"/>
      <c r="AD490" s="74"/>
    </row>
    <row r="491" spans="1:30" ht="18" customHeight="1">
      <c r="A491" s="81"/>
      <c r="B491" s="97"/>
      <c r="C491" s="98"/>
      <c r="D491" s="42">
        <v>21100012204</v>
      </c>
      <c r="E491" s="43" t="s">
        <v>174</v>
      </c>
      <c r="F491" s="44" t="s">
        <v>204</v>
      </c>
      <c r="G491" s="143">
        <v>1</v>
      </c>
      <c r="H491" s="144">
        <v>30</v>
      </c>
      <c r="I491" s="144">
        <v>30</v>
      </c>
      <c r="J491" s="96">
        <v>42</v>
      </c>
      <c r="K491" s="78">
        <f t="shared" si="52"/>
        <v>1.2</v>
      </c>
      <c r="L491" s="78">
        <f t="shared" si="53"/>
        <v>1.2</v>
      </c>
      <c r="M491" s="45">
        <f t="shared" si="54"/>
        <v>63</v>
      </c>
      <c r="N491" s="372"/>
      <c r="O491" s="372"/>
      <c r="P491" s="372"/>
      <c r="Q491" s="372"/>
      <c r="R491" s="372"/>
      <c r="S491" s="372"/>
      <c r="T491" s="372"/>
      <c r="U491" s="372"/>
      <c r="V491" s="372"/>
      <c r="W491" s="372"/>
      <c r="X491" s="372"/>
      <c r="Y491" s="372"/>
      <c r="Z491" s="372"/>
      <c r="AA491" s="372"/>
      <c r="AB491" s="372"/>
      <c r="AC491" s="372"/>
      <c r="AD491" s="74"/>
    </row>
    <row r="492" spans="1:30" ht="18" customHeight="1">
      <c r="A492" s="81"/>
      <c r="B492" s="97"/>
      <c r="C492" s="98"/>
      <c r="D492" s="42">
        <v>50600115401</v>
      </c>
      <c r="E492" s="43" t="s">
        <v>280</v>
      </c>
      <c r="F492" s="44" t="s">
        <v>260</v>
      </c>
      <c r="G492" s="143">
        <v>1</v>
      </c>
      <c r="H492" s="144">
        <v>35</v>
      </c>
      <c r="I492" s="144"/>
      <c r="J492" s="96">
        <v>68</v>
      </c>
      <c r="K492" s="78">
        <f t="shared" si="52"/>
        <v>1.3</v>
      </c>
      <c r="L492" s="78">
        <f t="shared" si="53"/>
        <v>0</v>
      </c>
      <c r="M492" s="45">
        <f t="shared" si="54"/>
        <v>45.5</v>
      </c>
      <c r="N492" s="372"/>
      <c r="O492" s="372"/>
      <c r="P492" s="372"/>
      <c r="Q492" s="372"/>
      <c r="R492" s="372"/>
      <c r="S492" s="372"/>
      <c r="T492" s="372"/>
      <c r="U492" s="372"/>
      <c r="V492" s="372"/>
      <c r="W492" s="372"/>
      <c r="X492" s="372"/>
      <c r="Y492" s="372"/>
      <c r="Z492" s="372"/>
      <c r="AA492" s="372"/>
      <c r="AB492" s="372"/>
      <c r="AC492" s="372"/>
      <c r="AD492" s="74"/>
    </row>
    <row r="493" spans="1:30" ht="18" customHeight="1">
      <c r="A493" s="81"/>
      <c r="B493" s="97"/>
      <c r="C493" s="98"/>
      <c r="D493" s="42">
        <v>50600115401</v>
      </c>
      <c r="E493" s="43" t="s">
        <v>280</v>
      </c>
      <c r="F493" s="44" t="s">
        <v>260</v>
      </c>
      <c r="G493" s="143">
        <v>1</v>
      </c>
      <c r="H493" s="144"/>
      <c r="I493" s="144">
        <v>40</v>
      </c>
      <c r="J493" s="96">
        <v>39</v>
      </c>
      <c r="K493" s="78">
        <f t="shared" si="52"/>
        <v>0</v>
      </c>
      <c r="L493" s="78">
        <f t="shared" si="53"/>
        <v>1.2</v>
      </c>
      <c r="M493" s="45">
        <f t="shared" si="54"/>
        <v>36</v>
      </c>
      <c r="N493" s="372"/>
      <c r="O493" s="372"/>
      <c r="P493" s="372"/>
      <c r="Q493" s="372"/>
      <c r="R493" s="372"/>
      <c r="S493" s="372"/>
      <c r="T493" s="372"/>
      <c r="U493" s="372"/>
      <c r="V493" s="372"/>
      <c r="W493" s="372"/>
      <c r="X493" s="372"/>
      <c r="Y493" s="372"/>
      <c r="Z493" s="372"/>
      <c r="AA493" s="372"/>
      <c r="AB493" s="372"/>
      <c r="AC493" s="372"/>
      <c r="AD493" s="74"/>
    </row>
    <row r="494" spans="1:30" ht="18" customHeight="1">
      <c r="A494" s="81"/>
      <c r="B494" s="97"/>
      <c r="C494" s="98"/>
      <c r="D494" s="42">
        <v>50600115401</v>
      </c>
      <c r="E494" s="43" t="s">
        <v>280</v>
      </c>
      <c r="F494" s="44" t="s">
        <v>260</v>
      </c>
      <c r="G494" s="143">
        <v>1</v>
      </c>
      <c r="H494" s="135"/>
      <c r="I494" s="135">
        <v>40</v>
      </c>
      <c r="J494" s="96">
        <v>29</v>
      </c>
      <c r="K494" s="78">
        <f t="shared" si="52"/>
        <v>0</v>
      </c>
      <c r="L494" s="78">
        <f t="shared" si="53"/>
        <v>1</v>
      </c>
      <c r="M494" s="45">
        <f t="shared" si="54"/>
        <v>30</v>
      </c>
      <c r="N494" s="372"/>
      <c r="O494" s="372"/>
      <c r="P494" s="372"/>
      <c r="Q494" s="372"/>
      <c r="R494" s="372"/>
      <c r="S494" s="372"/>
      <c r="T494" s="372"/>
      <c r="U494" s="372"/>
      <c r="V494" s="372"/>
      <c r="W494" s="372"/>
      <c r="X494" s="372"/>
      <c r="Y494" s="372"/>
      <c r="Z494" s="372"/>
      <c r="AA494" s="372"/>
      <c r="AB494" s="372"/>
      <c r="AC494" s="372"/>
      <c r="AD494" s="74"/>
    </row>
    <row r="495" spans="1:30" ht="18" customHeight="1">
      <c r="A495" s="81"/>
      <c r="B495" s="97"/>
      <c r="C495" s="98"/>
      <c r="D495" s="42"/>
      <c r="E495" s="43" t="s">
        <v>326</v>
      </c>
      <c r="F495" s="44" t="s">
        <v>203</v>
      </c>
      <c r="G495" s="143"/>
      <c r="H495" s="135"/>
      <c r="I495" s="135"/>
      <c r="J495" s="96"/>
      <c r="K495" s="78">
        <f t="shared" si="52"/>
        <v>0</v>
      </c>
      <c r="L495" s="78">
        <f t="shared" si="53"/>
        <v>0</v>
      </c>
      <c r="M495" s="45">
        <f t="shared" si="54"/>
        <v>0</v>
      </c>
      <c r="N495" s="372"/>
      <c r="O495" s="372"/>
      <c r="P495" s="372"/>
      <c r="Q495" s="372"/>
      <c r="R495" s="372"/>
      <c r="S495" s="372"/>
      <c r="T495" s="372"/>
      <c r="U495" s="372"/>
      <c r="V495" s="372"/>
      <c r="W495" s="372"/>
      <c r="X495" s="372"/>
      <c r="Y495" s="372"/>
      <c r="Z495" s="372"/>
      <c r="AA495" s="372"/>
      <c r="AB495" s="372"/>
      <c r="AC495" s="372"/>
      <c r="AD495" s="74"/>
    </row>
    <row r="496" spans="1:30" ht="18" customHeight="1">
      <c r="A496" s="81"/>
      <c r="B496" s="97"/>
      <c r="C496" s="98"/>
      <c r="D496" s="42"/>
      <c r="E496" s="43" t="s">
        <v>276</v>
      </c>
      <c r="F496" s="44" t="s">
        <v>318</v>
      </c>
      <c r="G496" s="143">
        <v>2</v>
      </c>
      <c r="H496" s="135">
        <v>30</v>
      </c>
      <c r="I496" s="135"/>
      <c r="J496" s="96">
        <v>40</v>
      </c>
      <c r="K496" s="78">
        <f t="shared" si="52"/>
        <v>1.2</v>
      </c>
      <c r="L496" s="78">
        <f t="shared" si="53"/>
        <v>0</v>
      </c>
      <c r="M496" s="45">
        <f t="shared" si="54"/>
        <v>36</v>
      </c>
      <c r="N496" s="372"/>
      <c r="O496" s="372"/>
      <c r="P496" s="372"/>
      <c r="Q496" s="372"/>
      <c r="R496" s="372"/>
      <c r="S496" s="372"/>
      <c r="T496" s="372"/>
      <c r="U496" s="372"/>
      <c r="V496" s="372"/>
      <c r="W496" s="372"/>
      <c r="X496" s="372"/>
      <c r="Y496" s="372"/>
      <c r="Z496" s="372"/>
      <c r="AA496" s="372"/>
      <c r="AB496" s="372"/>
      <c r="AC496" s="372"/>
      <c r="AD496" s="74"/>
    </row>
    <row r="497" spans="1:30" s="183" customFormat="1" ht="18" customHeight="1">
      <c r="A497" s="111"/>
      <c r="B497" s="97"/>
      <c r="C497" s="98"/>
      <c r="D497" s="42"/>
      <c r="E497" s="43" t="s">
        <v>468</v>
      </c>
      <c r="F497" s="44" t="s">
        <v>318</v>
      </c>
      <c r="G497" s="143">
        <v>2</v>
      </c>
      <c r="H497" s="135"/>
      <c r="I497" s="135">
        <v>30</v>
      </c>
      <c r="J497" s="96">
        <v>40</v>
      </c>
      <c r="K497" s="78">
        <f t="shared" si="52"/>
        <v>0</v>
      </c>
      <c r="L497" s="78">
        <f t="shared" si="53"/>
        <v>1.2</v>
      </c>
      <c r="M497" s="45">
        <f t="shared" si="54"/>
        <v>27</v>
      </c>
      <c r="N497" s="375"/>
      <c r="O497" s="375"/>
      <c r="P497" s="375"/>
      <c r="Q497" s="375"/>
      <c r="R497" s="375"/>
      <c r="S497" s="375"/>
      <c r="T497" s="375"/>
      <c r="U497" s="375"/>
      <c r="V497" s="375"/>
      <c r="W497" s="375"/>
      <c r="X497" s="375"/>
      <c r="Y497" s="375"/>
      <c r="Z497" s="375"/>
      <c r="AA497" s="375"/>
      <c r="AB497" s="375"/>
      <c r="AC497" s="375"/>
      <c r="AD497" s="74"/>
    </row>
    <row r="498" spans="1:30" s="183" customFormat="1" ht="18" customHeight="1">
      <c r="A498" s="111"/>
      <c r="B498" s="97"/>
      <c r="C498" s="98"/>
      <c r="D498" s="42"/>
      <c r="E498" s="43" t="s">
        <v>469</v>
      </c>
      <c r="F498" s="44" t="s">
        <v>318</v>
      </c>
      <c r="G498" s="143">
        <v>2</v>
      </c>
      <c r="H498" s="135"/>
      <c r="I498" s="135">
        <v>30</v>
      </c>
      <c r="J498" s="96">
        <v>40</v>
      </c>
      <c r="K498" s="78">
        <f t="shared" si="52"/>
        <v>0</v>
      </c>
      <c r="L498" s="78">
        <f t="shared" si="53"/>
        <v>1.2</v>
      </c>
      <c r="M498" s="45">
        <f t="shared" si="54"/>
        <v>27</v>
      </c>
      <c r="N498" s="375"/>
      <c r="O498" s="375"/>
      <c r="P498" s="375"/>
      <c r="Q498" s="375"/>
      <c r="R498" s="375"/>
      <c r="S498" s="375"/>
      <c r="T498" s="375"/>
      <c r="U498" s="375"/>
      <c r="V498" s="375"/>
      <c r="W498" s="375"/>
      <c r="X498" s="375"/>
      <c r="Y498" s="375"/>
      <c r="Z498" s="375"/>
      <c r="AA498" s="375"/>
      <c r="AB498" s="375"/>
      <c r="AC498" s="375"/>
      <c r="AD498" s="74"/>
    </row>
    <row r="499" spans="1:30" ht="18" customHeight="1">
      <c r="A499" s="81"/>
      <c r="B499" s="62"/>
      <c r="C499" s="98"/>
      <c r="D499" s="42"/>
      <c r="E499" s="43" t="s">
        <v>276</v>
      </c>
      <c r="F499" s="44" t="s">
        <v>175</v>
      </c>
      <c r="G499" s="143">
        <v>2</v>
      </c>
      <c r="H499" s="135">
        <v>30</v>
      </c>
      <c r="I499" s="135">
        <v>30</v>
      </c>
      <c r="J499" s="96">
        <v>40</v>
      </c>
      <c r="K499" s="78">
        <f t="shared" si="52"/>
        <v>1.2</v>
      </c>
      <c r="L499" s="78">
        <f t="shared" si="53"/>
        <v>1.2</v>
      </c>
      <c r="M499" s="45">
        <f t="shared" si="54"/>
        <v>63</v>
      </c>
      <c r="N499" s="372"/>
      <c r="O499" s="372"/>
      <c r="P499" s="372"/>
      <c r="Q499" s="372"/>
      <c r="R499" s="372"/>
      <c r="S499" s="372"/>
      <c r="T499" s="372"/>
      <c r="U499" s="372"/>
      <c r="V499" s="372"/>
      <c r="W499" s="372"/>
      <c r="X499" s="372"/>
      <c r="Y499" s="372"/>
      <c r="Z499" s="372"/>
      <c r="AA499" s="372"/>
      <c r="AB499" s="372"/>
      <c r="AC499" s="372"/>
      <c r="AD499" s="74"/>
    </row>
    <row r="500" spans="1:30" ht="18" customHeight="1">
      <c r="A500" s="81"/>
      <c r="B500" s="97"/>
      <c r="C500" s="98"/>
      <c r="D500" s="42"/>
      <c r="E500" s="43" t="s">
        <v>276</v>
      </c>
      <c r="F500" s="44" t="s">
        <v>406</v>
      </c>
      <c r="G500" s="143">
        <v>2</v>
      </c>
      <c r="H500" s="135">
        <v>30</v>
      </c>
      <c r="I500" s="135">
        <v>30</v>
      </c>
      <c r="J500" s="96">
        <v>40</v>
      </c>
      <c r="K500" s="78">
        <f t="shared" si="52"/>
        <v>1.2</v>
      </c>
      <c r="L500" s="78">
        <f t="shared" si="53"/>
        <v>1.2</v>
      </c>
      <c r="M500" s="45">
        <f t="shared" si="54"/>
        <v>63</v>
      </c>
      <c r="N500" s="372"/>
      <c r="O500" s="372"/>
      <c r="P500" s="372"/>
      <c r="Q500" s="372"/>
      <c r="R500" s="372"/>
      <c r="S500" s="372"/>
      <c r="T500" s="372"/>
      <c r="U500" s="372"/>
      <c r="V500" s="372"/>
      <c r="W500" s="372"/>
      <c r="X500" s="372"/>
      <c r="Y500" s="372"/>
      <c r="Z500" s="372"/>
      <c r="AA500" s="372"/>
      <c r="AB500" s="372"/>
      <c r="AC500" s="372"/>
      <c r="AD500" s="74"/>
    </row>
    <row r="501" spans="1:30" ht="18" customHeight="1">
      <c r="A501" s="81"/>
      <c r="B501" s="97"/>
      <c r="C501" s="98"/>
      <c r="D501" s="42"/>
      <c r="E501" s="43" t="s">
        <v>276</v>
      </c>
      <c r="F501" s="44" t="s">
        <v>407</v>
      </c>
      <c r="G501" s="143">
        <v>2</v>
      </c>
      <c r="H501" s="136">
        <v>30</v>
      </c>
      <c r="I501" s="136">
        <v>30</v>
      </c>
      <c r="J501" s="96">
        <v>40</v>
      </c>
      <c r="K501" s="78">
        <f t="shared" si="52"/>
        <v>1.2</v>
      </c>
      <c r="L501" s="78">
        <f t="shared" si="53"/>
        <v>1.2</v>
      </c>
      <c r="M501" s="45">
        <f t="shared" si="54"/>
        <v>63</v>
      </c>
      <c r="N501" s="372"/>
      <c r="O501" s="372"/>
      <c r="P501" s="372"/>
      <c r="Q501" s="372"/>
      <c r="R501" s="372"/>
      <c r="S501" s="372"/>
      <c r="T501" s="372"/>
      <c r="U501" s="372"/>
      <c r="V501" s="372"/>
      <c r="W501" s="372"/>
      <c r="X501" s="372"/>
      <c r="Y501" s="372"/>
      <c r="Z501" s="372"/>
      <c r="AA501" s="372"/>
      <c r="AB501" s="372"/>
      <c r="AC501" s="372"/>
      <c r="AD501" s="74"/>
    </row>
    <row r="502" spans="1:30" s="183" customFormat="1" ht="18" hidden="1" customHeight="1">
      <c r="A502" s="111"/>
      <c r="B502" s="97"/>
      <c r="C502" s="98"/>
      <c r="D502" s="42"/>
      <c r="E502" s="43"/>
      <c r="F502" s="44"/>
      <c r="G502" s="143"/>
      <c r="H502" s="136"/>
      <c r="I502" s="136"/>
      <c r="J502" s="96"/>
      <c r="K502" s="78"/>
      <c r="L502" s="78"/>
      <c r="M502" s="45"/>
      <c r="N502" s="375"/>
      <c r="O502" s="375"/>
      <c r="P502" s="375"/>
      <c r="Q502" s="375"/>
      <c r="R502" s="375"/>
      <c r="S502" s="375"/>
      <c r="T502" s="375"/>
      <c r="U502" s="375"/>
      <c r="V502" s="375"/>
      <c r="W502" s="375"/>
      <c r="X502" s="375"/>
      <c r="Y502" s="375"/>
      <c r="Z502" s="375"/>
      <c r="AA502" s="375"/>
      <c r="AB502" s="375"/>
      <c r="AC502" s="375"/>
      <c r="AD502" s="74"/>
    </row>
    <row r="503" spans="1:30" ht="18" hidden="1" customHeight="1">
      <c r="A503" s="81"/>
      <c r="B503" s="97"/>
      <c r="C503" s="98"/>
      <c r="D503" s="42"/>
      <c r="E503" s="43"/>
      <c r="F503" s="44"/>
      <c r="G503" s="143"/>
      <c r="H503" s="136"/>
      <c r="I503" s="136"/>
      <c r="J503" s="96"/>
      <c r="K503" s="78"/>
      <c r="L503" s="78"/>
      <c r="M503" s="45"/>
      <c r="N503" s="372"/>
      <c r="O503" s="372"/>
      <c r="P503" s="372"/>
      <c r="Q503" s="372"/>
      <c r="R503" s="372"/>
      <c r="S503" s="372"/>
      <c r="T503" s="372"/>
      <c r="U503" s="372"/>
      <c r="V503" s="372"/>
      <c r="W503" s="372"/>
      <c r="X503" s="372"/>
      <c r="Y503" s="372"/>
      <c r="Z503" s="372"/>
      <c r="AA503" s="372"/>
      <c r="AB503" s="372"/>
      <c r="AC503" s="372"/>
      <c r="AD503" s="74"/>
    </row>
    <row r="504" spans="1:30" ht="18" hidden="1" customHeight="1">
      <c r="A504" s="81"/>
      <c r="B504" s="97"/>
      <c r="C504" s="98"/>
      <c r="D504" s="42"/>
      <c r="E504" s="43"/>
      <c r="F504" s="44"/>
      <c r="G504" s="143"/>
      <c r="H504" s="136"/>
      <c r="I504" s="136"/>
      <c r="J504" s="96"/>
      <c r="K504" s="78"/>
      <c r="L504" s="78"/>
      <c r="M504" s="45"/>
      <c r="N504" s="372"/>
      <c r="O504" s="372"/>
      <c r="P504" s="372"/>
      <c r="Q504" s="372"/>
      <c r="R504" s="372"/>
      <c r="S504" s="372"/>
      <c r="T504" s="372"/>
      <c r="U504" s="372"/>
      <c r="V504" s="372"/>
      <c r="W504" s="372"/>
      <c r="X504" s="372"/>
      <c r="Y504" s="372"/>
      <c r="Z504" s="372"/>
      <c r="AA504" s="372"/>
      <c r="AB504" s="372"/>
      <c r="AC504" s="372"/>
      <c r="AD504" s="74"/>
    </row>
    <row r="505" spans="1:30" ht="18" customHeight="1">
      <c r="A505" s="94">
        <v>24</v>
      </c>
      <c r="B505" s="59" t="s">
        <v>119</v>
      </c>
      <c r="C505" s="60" t="s">
        <v>120</v>
      </c>
      <c r="D505" s="42">
        <v>21100150001</v>
      </c>
      <c r="E505" s="43" t="s">
        <v>320</v>
      </c>
      <c r="F505" s="154" t="s">
        <v>322</v>
      </c>
      <c r="G505" s="101">
        <v>1</v>
      </c>
      <c r="H505" s="283">
        <v>4</v>
      </c>
      <c r="I505" s="283">
        <v>4</v>
      </c>
      <c r="J505" s="96">
        <v>32</v>
      </c>
      <c r="K505" s="78">
        <f t="shared" si="52"/>
        <v>1</v>
      </c>
      <c r="L505" s="78">
        <f t="shared" si="53"/>
        <v>1.1000000000000001</v>
      </c>
      <c r="M505" s="45">
        <f t="shared" si="54"/>
        <v>7.3</v>
      </c>
      <c r="N505" s="381">
        <f>67.5/15</f>
        <v>4.5</v>
      </c>
      <c r="O505" s="376"/>
      <c r="P505" s="374">
        <f>SUM(M505:M518)+N505+O505</f>
        <v>59.8</v>
      </c>
      <c r="Q505" s="376"/>
      <c r="R505" s="374"/>
      <c r="S505" s="379"/>
      <c r="T505" s="376"/>
      <c r="U505" s="379"/>
      <c r="V505" s="406"/>
      <c r="W505" s="379"/>
      <c r="X505" s="376"/>
      <c r="Y505" s="374"/>
      <c r="Z505" s="419"/>
      <c r="AA505" s="419"/>
      <c r="AB505" s="420"/>
      <c r="AC505" s="427"/>
      <c r="AD505" s="74"/>
    </row>
    <row r="506" spans="1:30" ht="18" customHeight="1">
      <c r="A506" s="81"/>
      <c r="B506" s="97"/>
      <c r="C506" s="98"/>
      <c r="D506" s="42">
        <v>21100150002</v>
      </c>
      <c r="E506" s="43" t="s">
        <v>320</v>
      </c>
      <c r="F506" s="154" t="s">
        <v>323</v>
      </c>
      <c r="G506" s="127">
        <v>1</v>
      </c>
      <c r="H506" s="284">
        <v>6</v>
      </c>
      <c r="I506" s="284">
        <v>6</v>
      </c>
      <c r="J506" s="96">
        <v>28</v>
      </c>
      <c r="K506" s="78">
        <f t="shared" si="52"/>
        <v>1</v>
      </c>
      <c r="L506" s="78">
        <f t="shared" si="53"/>
        <v>1</v>
      </c>
      <c r="M506" s="45">
        <f t="shared" si="54"/>
        <v>10.5</v>
      </c>
      <c r="N506" s="372"/>
      <c r="O506" s="372"/>
      <c r="P506" s="372"/>
      <c r="Q506" s="372"/>
      <c r="R506" s="372"/>
      <c r="S506" s="372"/>
      <c r="T506" s="372"/>
      <c r="U506" s="372"/>
      <c r="V506" s="372"/>
      <c r="W506" s="372"/>
      <c r="X506" s="372"/>
      <c r="Y506" s="372"/>
      <c r="Z506" s="372"/>
      <c r="AA506" s="372"/>
      <c r="AB506" s="372"/>
      <c r="AC506" s="372"/>
      <c r="AD506" s="74"/>
    </row>
    <row r="507" spans="1:30" ht="18" customHeight="1">
      <c r="A507" s="81"/>
      <c r="B507" s="97"/>
      <c r="C507" s="98"/>
      <c r="D507" s="42">
        <v>41000010801</v>
      </c>
      <c r="E507" s="43" t="s">
        <v>320</v>
      </c>
      <c r="F507" s="154" t="s">
        <v>324</v>
      </c>
      <c r="G507" s="127">
        <v>1</v>
      </c>
      <c r="H507" s="284">
        <v>2</v>
      </c>
      <c r="I507" s="284">
        <v>4</v>
      </c>
      <c r="J507" s="96">
        <v>27</v>
      </c>
      <c r="K507" s="78">
        <f t="shared" si="52"/>
        <v>1</v>
      </c>
      <c r="L507" s="78">
        <f t="shared" si="53"/>
        <v>1</v>
      </c>
      <c r="M507" s="45">
        <f t="shared" si="54"/>
        <v>5</v>
      </c>
      <c r="N507" s="372"/>
      <c r="O507" s="372"/>
      <c r="P507" s="372"/>
      <c r="Q507" s="372"/>
      <c r="R507" s="372"/>
      <c r="S507" s="372"/>
      <c r="T507" s="372"/>
      <c r="U507" s="372"/>
      <c r="V507" s="372"/>
      <c r="W507" s="372"/>
      <c r="X507" s="372"/>
      <c r="Y507" s="372"/>
      <c r="Z507" s="372"/>
      <c r="AA507" s="372"/>
      <c r="AB507" s="372"/>
      <c r="AC507" s="372"/>
      <c r="AD507" s="74"/>
    </row>
    <row r="508" spans="1:30" ht="18" customHeight="1">
      <c r="A508" s="81"/>
      <c r="B508" s="97"/>
      <c r="C508" s="98"/>
      <c r="D508" s="42">
        <v>21100149801</v>
      </c>
      <c r="E508" s="43" t="s">
        <v>332</v>
      </c>
      <c r="F508" s="154" t="s">
        <v>167</v>
      </c>
      <c r="G508" s="127">
        <v>1</v>
      </c>
      <c r="H508" s="284">
        <v>4</v>
      </c>
      <c r="I508" s="284">
        <v>4</v>
      </c>
      <c r="J508" s="96">
        <v>37</v>
      </c>
      <c r="K508" s="78">
        <f t="shared" si="52"/>
        <v>1.2</v>
      </c>
      <c r="L508" s="78">
        <f t="shared" si="53"/>
        <v>1.2</v>
      </c>
      <c r="M508" s="45">
        <f t="shared" si="54"/>
        <v>8.4</v>
      </c>
      <c r="N508" s="372"/>
      <c r="O508" s="372"/>
      <c r="P508" s="372"/>
      <c r="Q508" s="372"/>
      <c r="R508" s="372"/>
      <c r="S508" s="372"/>
      <c r="T508" s="372"/>
      <c r="U508" s="372"/>
      <c r="V508" s="372"/>
      <c r="W508" s="372"/>
      <c r="X508" s="372"/>
      <c r="Y508" s="372"/>
      <c r="Z508" s="372"/>
      <c r="AA508" s="372"/>
      <c r="AB508" s="372"/>
      <c r="AC508" s="372"/>
      <c r="AD508" s="74"/>
    </row>
    <row r="509" spans="1:30" ht="18" customHeight="1">
      <c r="A509" s="81"/>
      <c r="B509" s="97"/>
      <c r="C509" s="98"/>
      <c r="D509" s="42">
        <v>21100149802</v>
      </c>
      <c r="E509" s="43" t="s">
        <v>332</v>
      </c>
      <c r="F509" s="154" t="s">
        <v>168</v>
      </c>
      <c r="G509" s="127">
        <v>1</v>
      </c>
      <c r="H509" s="284">
        <v>4</v>
      </c>
      <c r="I509" s="284">
        <v>4</v>
      </c>
      <c r="J509" s="96">
        <v>33</v>
      </c>
      <c r="K509" s="78">
        <f t="shared" si="52"/>
        <v>1</v>
      </c>
      <c r="L509" s="78">
        <f t="shared" si="53"/>
        <v>1.1000000000000001</v>
      </c>
      <c r="M509" s="45">
        <f t="shared" si="54"/>
        <v>7.3</v>
      </c>
      <c r="N509" s="372"/>
      <c r="O509" s="372"/>
      <c r="P509" s="372"/>
      <c r="Q509" s="372"/>
      <c r="R509" s="372"/>
      <c r="S509" s="372"/>
      <c r="T509" s="372"/>
      <c r="U509" s="372"/>
      <c r="V509" s="372"/>
      <c r="W509" s="372"/>
      <c r="X509" s="372"/>
      <c r="Y509" s="372"/>
      <c r="Z509" s="372"/>
      <c r="AA509" s="372"/>
      <c r="AB509" s="372"/>
      <c r="AC509" s="372"/>
      <c r="AD509" s="74"/>
    </row>
    <row r="510" spans="1:30" ht="18" customHeight="1">
      <c r="A510" s="81"/>
      <c r="B510" s="97"/>
      <c r="C510" s="98"/>
      <c r="D510" s="42" t="s">
        <v>309</v>
      </c>
      <c r="E510" s="43" t="s">
        <v>326</v>
      </c>
      <c r="F510" s="44" t="s">
        <v>214</v>
      </c>
      <c r="G510" s="127">
        <v>1</v>
      </c>
      <c r="H510" s="284">
        <v>2</v>
      </c>
      <c r="I510" s="284"/>
      <c r="J510" s="96">
        <v>22</v>
      </c>
      <c r="K510" s="78">
        <f t="shared" si="52"/>
        <v>0</v>
      </c>
      <c r="L510" s="78">
        <f t="shared" si="53"/>
        <v>0</v>
      </c>
      <c r="M510" s="45">
        <f t="shared" si="54"/>
        <v>0</v>
      </c>
      <c r="N510" s="372"/>
      <c r="O510" s="372"/>
      <c r="P510" s="372"/>
      <c r="Q510" s="372"/>
      <c r="R510" s="372"/>
      <c r="S510" s="372"/>
      <c r="T510" s="372"/>
      <c r="U510" s="372"/>
      <c r="V510" s="372"/>
      <c r="W510" s="372"/>
      <c r="X510" s="372"/>
      <c r="Y510" s="372"/>
      <c r="Z510" s="372"/>
      <c r="AA510" s="372"/>
      <c r="AB510" s="372"/>
      <c r="AC510" s="372"/>
      <c r="AD510" s="74"/>
    </row>
    <row r="511" spans="1:30" ht="20.25" customHeight="1">
      <c r="A511" s="81"/>
      <c r="B511" s="97"/>
      <c r="C511" s="98"/>
      <c r="D511" s="42">
        <v>71400135502</v>
      </c>
      <c r="E511" s="43" t="s">
        <v>333</v>
      </c>
      <c r="F511" s="44" t="s">
        <v>175</v>
      </c>
      <c r="G511" s="127">
        <v>1</v>
      </c>
      <c r="H511" s="284">
        <v>8</v>
      </c>
      <c r="I511" s="284">
        <v>8</v>
      </c>
      <c r="J511" s="96">
        <v>40</v>
      </c>
      <c r="K511" s="78">
        <f t="shared" si="52"/>
        <v>1.2</v>
      </c>
      <c r="L511" s="78">
        <f t="shared" si="53"/>
        <v>1.2</v>
      </c>
      <c r="M511" s="45">
        <f t="shared" si="54"/>
        <v>16.8</v>
      </c>
      <c r="N511" s="372"/>
      <c r="O511" s="372"/>
      <c r="P511" s="372"/>
      <c r="Q511" s="372"/>
      <c r="R511" s="372"/>
      <c r="S511" s="372"/>
      <c r="T511" s="372"/>
      <c r="U511" s="372"/>
      <c r="V511" s="372"/>
      <c r="W511" s="372"/>
      <c r="X511" s="372"/>
      <c r="Y511" s="372"/>
      <c r="Z511" s="372"/>
      <c r="AA511" s="372"/>
      <c r="AB511" s="372"/>
      <c r="AC511" s="372"/>
      <c r="AD511" s="74"/>
    </row>
    <row r="512" spans="1:30" ht="18" hidden="1" customHeight="1">
      <c r="A512" s="81"/>
      <c r="B512" s="97"/>
      <c r="C512" s="98"/>
      <c r="D512" s="42"/>
      <c r="E512" s="43"/>
      <c r="F512" s="44"/>
      <c r="G512" s="127"/>
      <c r="H512" s="276"/>
      <c r="I512" s="276"/>
      <c r="J512" s="96"/>
      <c r="K512" s="78">
        <f t="shared" si="52"/>
        <v>0</v>
      </c>
      <c r="L512" s="78">
        <f t="shared" si="53"/>
        <v>0</v>
      </c>
      <c r="M512" s="45">
        <f t="shared" si="54"/>
        <v>0</v>
      </c>
      <c r="N512" s="372"/>
      <c r="O512" s="372"/>
      <c r="P512" s="372"/>
      <c r="Q512" s="372"/>
      <c r="R512" s="372"/>
      <c r="S512" s="372"/>
      <c r="T512" s="372"/>
      <c r="U512" s="372"/>
      <c r="V512" s="372"/>
      <c r="W512" s="372"/>
      <c r="X512" s="372"/>
      <c r="Y512" s="372"/>
      <c r="Z512" s="372"/>
      <c r="AA512" s="372"/>
      <c r="AB512" s="372"/>
      <c r="AC512" s="372"/>
      <c r="AD512" s="74"/>
    </row>
    <row r="513" spans="1:30" ht="18" hidden="1" customHeight="1">
      <c r="A513" s="81"/>
      <c r="B513" s="97"/>
      <c r="C513" s="98"/>
      <c r="D513" s="42"/>
      <c r="E513" s="43"/>
      <c r="F513" s="44"/>
      <c r="G513" s="127"/>
      <c r="H513" s="276"/>
      <c r="I513" s="276"/>
      <c r="J513" s="96"/>
      <c r="K513" s="78">
        <f t="shared" si="52"/>
        <v>0</v>
      </c>
      <c r="L513" s="78">
        <f t="shared" si="53"/>
        <v>0</v>
      </c>
      <c r="M513" s="45">
        <f t="shared" si="54"/>
        <v>0</v>
      </c>
      <c r="N513" s="372"/>
      <c r="O513" s="372"/>
      <c r="P513" s="372"/>
      <c r="Q513" s="372"/>
      <c r="R513" s="372"/>
      <c r="S513" s="372"/>
      <c r="T513" s="372"/>
      <c r="U513" s="372"/>
      <c r="V513" s="372"/>
      <c r="W513" s="372"/>
      <c r="X513" s="372"/>
      <c r="Y513" s="372"/>
      <c r="Z513" s="372"/>
      <c r="AA513" s="372"/>
      <c r="AB513" s="372"/>
      <c r="AC513" s="372"/>
      <c r="AD513" s="74"/>
    </row>
    <row r="514" spans="1:30" ht="18" hidden="1" customHeight="1">
      <c r="A514" s="111"/>
      <c r="B514" s="97"/>
      <c r="C514" s="98"/>
      <c r="D514" s="42"/>
      <c r="E514" s="43"/>
      <c r="F514" s="44"/>
      <c r="G514" s="127"/>
      <c r="H514" s="276"/>
      <c r="I514" s="276"/>
      <c r="J514" s="96"/>
      <c r="K514" s="78">
        <f t="shared" si="52"/>
        <v>0</v>
      </c>
      <c r="L514" s="78">
        <f t="shared" si="53"/>
        <v>0</v>
      </c>
      <c r="M514" s="45">
        <f t="shared" si="54"/>
        <v>0</v>
      </c>
      <c r="N514" s="375"/>
      <c r="O514" s="375"/>
      <c r="P514" s="375"/>
      <c r="Q514" s="375"/>
      <c r="R514" s="375"/>
      <c r="S514" s="375"/>
      <c r="T514" s="375"/>
      <c r="U514" s="375"/>
      <c r="V514" s="375"/>
      <c r="W514" s="375"/>
      <c r="X514" s="375"/>
      <c r="Y514" s="375"/>
      <c r="Z514" s="375"/>
      <c r="AA514" s="375"/>
      <c r="AB514" s="375"/>
      <c r="AC514" s="375"/>
      <c r="AD514" s="74"/>
    </row>
    <row r="515" spans="1:30" ht="18" hidden="1" customHeight="1">
      <c r="A515" s="111"/>
      <c r="B515" s="97"/>
      <c r="C515" s="98"/>
      <c r="D515" s="42"/>
      <c r="E515" s="43"/>
      <c r="F515" s="44"/>
      <c r="G515" s="127"/>
      <c r="H515" s="276"/>
      <c r="I515" s="276"/>
      <c r="J515" s="96"/>
      <c r="K515" s="78">
        <f t="shared" si="52"/>
        <v>0</v>
      </c>
      <c r="L515" s="78">
        <f t="shared" si="53"/>
        <v>0</v>
      </c>
      <c r="M515" s="45">
        <f t="shared" si="54"/>
        <v>0</v>
      </c>
      <c r="N515" s="375"/>
      <c r="O515" s="375"/>
      <c r="P515" s="375"/>
      <c r="Q515" s="375"/>
      <c r="R515" s="375"/>
      <c r="S515" s="375"/>
      <c r="T515" s="375"/>
      <c r="U515" s="375"/>
      <c r="V515" s="375"/>
      <c r="W515" s="375"/>
      <c r="X515" s="375"/>
      <c r="Y515" s="375"/>
      <c r="Z515" s="375"/>
      <c r="AA515" s="375"/>
      <c r="AB515" s="375"/>
      <c r="AC515" s="375"/>
      <c r="AD515" s="74"/>
    </row>
    <row r="516" spans="1:30" ht="18" hidden="1" customHeight="1">
      <c r="A516" s="81"/>
      <c r="B516" s="97"/>
      <c r="C516" s="98"/>
      <c r="D516" s="42"/>
      <c r="E516" s="43"/>
      <c r="F516" s="44"/>
      <c r="G516" s="127"/>
      <c r="H516" s="276"/>
      <c r="I516" s="276"/>
      <c r="J516" s="96"/>
      <c r="K516" s="78">
        <f t="shared" si="52"/>
        <v>0</v>
      </c>
      <c r="L516" s="78">
        <f t="shared" si="53"/>
        <v>0</v>
      </c>
      <c r="M516" s="45">
        <f t="shared" si="54"/>
        <v>0</v>
      </c>
      <c r="N516" s="372"/>
      <c r="O516" s="372"/>
      <c r="P516" s="372"/>
      <c r="Q516" s="372"/>
      <c r="R516" s="372"/>
      <c r="S516" s="372"/>
      <c r="T516" s="372"/>
      <c r="U516" s="372"/>
      <c r="V516" s="372"/>
      <c r="W516" s="372"/>
      <c r="X516" s="372"/>
      <c r="Y516" s="372"/>
      <c r="Z516" s="372"/>
      <c r="AA516" s="372"/>
      <c r="AB516" s="372"/>
      <c r="AC516" s="372"/>
      <c r="AD516" s="74"/>
    </row>
    <row r="517" spans="1:30" ht="18" hidden="1" customHeight="1">
      <c r="A517" s="111"/>
      <c r="B517" s="97"/>
      <c r="C517" s="98"/>
      <c r="D517" s="42"/>
      <c r="E517" s="43"/>
      <c r="F517" s="44"/>
      <c r="G517" s="127"/>
      <c r="H517" s="276"/>
      <c r="I517" s="276"/>
      <c r="J517" s="96"/>
      <c r="K517" s="78">
        <f t="shared" si="52"/>
        <v>0</v>
      </c>
      <c r="L517" s="78">
        <f t="shared" si="53"/>
        <v>0</v>
      </c>
      <c r="M517" s="45">
        <f t="shared" si="54"/>
        <v>0</v>
      </c>
      <c r="N517" s="375"/>
      <c r="O517" s="375"/>
      <c r="P517" s="375"/>
      <c r="Q517" s="375"/>
      <c r="R517" s="375"/>
      <c r="S517" s="375"/>
      <c r="T517" s="375"/>
      <c r="U517" s="375"/>
      <c r="V517" s="375"/>
      <c r="W517" s="375"/>
      <c r="X517" s="375"/>
      <c r="Y517" s="375"/>
      <c r="Z517" s="375"/>
      <c r="AA517" s="375"/>
      <c r="AB517" s="375"/>
      <c r="AC517" s="375"/>
      <c r="AD517" s="74"/>
    </row>
    <row r="518" spans="1:30" ht="18" hidden="1" customHeight="1">
      <c r="A518" s="81"/>
      <c r="B518" s="97"/>
      <c r="C518" s="98"/>
      <c r="D518" s="42"/>
      <c r="E518" s="43"/>
      <c r="F518" s="44"/>
      <c r="G518" s="143"/>
      <c r="H518" s="136"/>
      <c r="I518" s="136"/>
      <c r="J518" s="96"/>
      <c r="K518" s="78">
        <f t="shared" si="52"/>
        <v>0</v>
      </c>
      <c r="L518" s="78">
        <f t="shared" si="53"/>
        <v>0</v>
      </c>
      <c r="M518" s="45">
        <f t="shared" si="54"/>
        <v>0</v>
      </c>
      <c r="N518" s="372"/>
      <c r="O518" s="372"/>
      <c r="P518" s="372"/>
      <c r="Q518" s="372"/>
      <c r="R518" s="372"/>
      <c r="S518" s="372"/>
      <c r="T518" s="372"/>
      <c r="U518" s="372"/>
      <c r="V518" s="372"/>
      <c r="W518" s="372"/>
      <c r="X518" s="372"/>
      <c r="Y518" s="372"/>
      <c r="Z518" s="372"/>
      <c r="AA518" s="372"/>
      <c r="AB518" s="372"/>
      <c r="AC518" s="372"/>
      <c r="AD518" s="74"/>
    </row>
    <row r="519" spans="1:30" ht="18" customHeight="1">
      <c r="A519" s="94">
        <v>25</v>
      </c>
      <c r="B519" s="59" t="s">
        <v>121</v>
      </c>
      <c r="C519" s="60" t="s">
        <v>122</v>
      </c>
      <c r="D519" s="42">
        <v>21100150701</v>
      </c>
      <c r="E519" s="43" t="s">
        <v>146</v>
      </c>
      <c r="F519" s="69" t="s">
        <v>147</v>
      </c>
      <c r="G519" s="127">
        <v>1</v>
      </c>
      <c r="H519" s="284">
        <v>30</v>
      </c>
      <c r="I519" s="284">
        <v>30</v>
      </c>
      <c r="J519" s="96">
        <v>22</v>
      </c>
      <c r="K519" s="78">
        <f t="shared" si="52"/>
        <v>1</v>
      </c>
      <c r="L519" s="78">
        <f t="shared" si="53"/>
        <v>1</v>
      </c>
      <c r="M519" s="45">
        <f t="shared" si="54"/>
        <v>52.5</v>
      </c>
      <c r="N519" s="381">
        <v>64.5</v>
      </c>
      <c r="O519" s="376"/>
      <c r="P519" s="374">
        <f>SUM(M519:M542)+N519+O519</f>
        <v>1309.5999999999999</v>
      </c>
      <c r="Q519" s="376">
        <v>0</v>
      </c>
      <c r="R519" s="374"/>
      <c r="S519" s="379">
        <v>430</v>
      </c>
      <c r="T519" s="376">
        <v>430</v>
      </c>
      <c r="U519" s="379">
        <v>112</v>
      </c>
      <c r="V519" s="406">
        <v>112</v>
      </c>
      <c r="W519" s="379">
        <v>56</v>
      </c>
      <c r="X519" s="376">
        <v>56</v>
      </c>
      <c r="Y519" s="374">
        <f>ROUND((P519-T519),1)</f>
        <v>879.6</v>
      </c>
      <c r="Z519" s="419">
        <f>IF(OR(SUM(V519:V542)="",SUM(Q519:Q542)=""),0,IF(OR(SUM(U519:U542)=320,SUM(V519:V542)&gt;0),ROUND((SUM(Q519:Q542)-SUM(V519:V542)),1),0))</f>
        <v>-112</v>
      </c>
      <c r="AA519" s="419">
        <f>IF(OR(SUM(X519:X542)="",SUM(R519:R542)=""),0,IF(OR(SUM(W519:W542)=160,SUM(X519:X542)&gt;0),ROUND((SUM(R519:R542)-SUM(X519:X542)),1),0))</f>
        <v>-56</v>
      </c>
      <c r="AB519" s="420"/>
      <c r="AC519" s="427">
        <f>SUM(Y519:AA542)</f>
        <v>711.6</v>
      </c>
      <c r="AD519" s="74"/>
    </row>
    <row r="520" spans="1:30" ht="18" customHeight="1">
      <c r="A520" s="81"/>
      <c r="B520" s="97"/>
      <c r="C520" s="98"/>
      <c r="D520" s="42">
        <v>21100148201</v>
      </c>
      <c r="E520" s="43" t="s">
        <v>148</v>
      </c>
      <c r="F520" s="44" t="s">
        <v>147</v>
      </c>
      <c r="G520" s="126">
        <v>1</v>
      </c>
      <c r="H520" s="284">
        <v>30</v>
      </c>
      <c r="I520" s="284">
        <v>30</v>
      </c>
      <c r="J520" s="96">
        <v>22</v>
      </c>
      <c r="K520" s="78">
        <f t="shared" si="52"/>
        <v>1</v>
      </c>
      <c r="L520" s="78">
        <f t="shared" si="53"/>
        <v>1</v>
      </c>
      <c r="M520" s="45">
        <f t="shared" si="54"/>
        <v>52.5</v>
      </c>
      <c r="N520" s="372"/>
      <c r="O520" s="372"/>
      <c r="P520" s="372"/>
      <c r="Q520" s="372"/>
      <c r="R520" s="372"/>
      <c r="S520" s="372"/>
      <c r="T520" s="372"/>
      <c r="U520" s="372"/>
      <c r="V520" s="372"/>
      <c r="W520" s="372"/>
      <c r="X520" s="372"/>
      <c r="Y520" s="372"/>
      <c r="Z520" s="372"/>
      <c r="AA520" s="372"/>
      <c r="AB520" s="372"/>
      <c r="AC520" s="372"/>
      <c r="AD520" s="74"/>
    </row>
    <row r="521" spans="1:30" ht="18" customHeight="1">
      <c r="A521" s="81"/>
      <c r="B521" s="97"/>
      <c r="C521" s="98"/>
      <c r="D521" s="42" t="s">
        <v>149</v>
      </c>
      <c r="E521" s="43" t="s">
        <v>148</v>
      </c>
      <c r="F521" s="44" t="s">
        <v>340</v>
      </c>
      <c r="G521" s="126">
        <v>1</v>
      </c>
      <c r="H521" s="284">
        <v>30</v>
      </c>
      <c r="I521" s="284">
        <v>30</v>
      </c>
      <c r="J521" s="96">
        <v>43</v>
      </c>
      <c r="K521" s="78">
        <f t="shared" si="52"/>
        <v>1.2</v>
      </c>
      <c r="L521" s="78">
        <f t="shared" si="53"/>
        <v>1.2</v>
      </c>
      <c r="M521" s="45">
        <f t="shared" si="54"/>
        <v>63</v>
      </c>
      <c r="N521" s="372"/>
      <c r="O521" s="372"/>
      <c r="P521" s="372"/>
      <c r="Q521" s="372"/>
      <c r="R521" s="372"/>
      <c r="S521" s="372"/>
      <c r="T521" s="372"/>
      <c r="U521" s="372"/>
      <c r="V521" s="372"/>
      <c r="W521" s="372"/>
      <c r="X521" s="372"/>
      <c r="Y521" s="372"/>
      <c r="Z521" s="372"/>
      <c r="AA521" s="372"/>
      <c r="AB521" s="372"/>
      <c r="AC521" s="372"/>
      <c r="AD521" s="74"/>
    </row>
    <row r="522" spans="1:30" ht="18" customHeight="1">
      <c r="A522" s="81"/>
      <c r="B522" s="97"/>
      <c r="C522" s="98"/>
      <c r="D522" s="42" t="s">
        <v>150</v>
      </c>
      <c r="E522" s="43" t="s">
        <v>151</v>
      </c>
      <c r="F522" s="44" t="s">
        <v>147</v>
      </c>
      <c r="G522" s="126">
        <v>1</v>
      </c>
      <c r="H522" s="284">
        <v>30</v>
      </c>
      <c r="I522" s="284">
        <v>30</v>
      </c>
      <c r="J522" s="96">
        <v>22</v>
      </c>
      <c r="K522" s="78">
        <f t="shared" si="52"/>
        <v>1</v>
      </c>
      <c r="L522" s="78">
        <f t="shared" si="53"/>
        <v>1</v>
      </c>
      <c r="M522" s="45">
        <f t="shared" si="54"/>
        <v>52.5</v>
      </c>
      <c r="N522" s="372"/>
      <c r="O522" s="372"/>
      <c r="P522" s="372"/>
      <c r="Q522" s="372"/>
      <c r="R522" s="372"/>
      <c r="S522" s="372"/>
      <c r="T522" s="372"/>
      <c r="U522" s="372"/>
      <c r="V522" s="372"/>
      <c r="W522" s="372"/>
      <c r="X522" s="372"/>
      <c r="Y522" s="372"/>
      <c r="Z522" s="372"/>
      <c r="AA522" s="372"/>
      <c r="AB522" s="372"/>
      <c r="AC522" s="372"/>
      <c r="AD522" s="74"/>
    </row>
    <row r="523" spans="1:30" ht="18" customHeight="1">
      <c r="A523" s="81"/>
      <c r="B523" s="97"/>
      <c r="C523" s="98"/>
      <c r="D523" s="42" t="s">
        <v>152</v>
      </c>
      <c r="E523" s="43" t="s">
        <v>153</v>
      </c>
      <c r="F523" s="44" t="s">
        <v>154</v>
      </c>
      <c r="G523" s="126">
        <v>1</v>
      </c>
      <c r="H523" s="284">
        <v>35</v>
      </c>
      <c r="I523" s="284"/>
      <c r="J523" s="96">
        <v>70</v>
      </c>
      <c r="K523" s="78">
        <f t="shared" si="52"/>
        <v>1.3</v>
      </c>
      <c r="L523" s="78">
        <f t="shared" si="53"/>
        <v>0</v>
      </c>
      <c r="M523" s="45">
        <f t="shared" si="54"/>
        <v>45.5</v>
      </c>
      <c r="N523" s="372"/>
      <c r="O523" s="372"/>
      <c r="P523" s="372"/>
      <c r="Q523" s="372"/>
      <c r="R523" s="372"/>
      <c r="S523" s="372"/>
      <c r="T523" s="372"/>
      <c r="U523" s="372"/>
      <c r="V523" s="372"/>
      <c r="W523" s="372"/>
      <c r="X523" s="372"/>
      <c r="Y523" s="372"/>
      <c r="Z523" s="372"/>
      <c r="AA523" s="372"/>
      <c r="AB523" s="372"/>
      <c r="AC523" s="372"/>
      <c r="AD523" s="74"/>
    </row>
    <row r="524" spans="1:30" ht="18" customHeight="1">
      <c r="A524" s="81"/>
      <c r="B524" s="97"/>
      <c r="C524" s="98"/>
      <c r="D524" s="42" t="s">
        <v>152</v>
      </c>
      <c r="E524" s="43" t="s">
        <v>153</v>
      </c>
      <c r="F524" s="44" t="s">
        <v>154</v>
      </c>
      <c r="G524" s="126">
        <v>1</v>
      </c>
      <c r="H524" s="284"/>
      <c r="I524" s="284">
        <v>55</v>
      </c>
      <c r="J524" s="96">
        <v>35</v>
      </c>
      <c r="K524" s="78">
        <f t="shared" si="52"/>
        <v>0</v>
      </c>
      <c r="L524" s="78">
        <f t="shared" si="53"/>
        <v>1.1000000000000001</v>
      </c>
      <c r="M524" s="45">
        <f t="shared" si="54"/>
        <v>45.4</v>
      </c>
      <c r="N524" s="372"/>
      <c r="O524" s="372"/>
      <c r="P524" s="372"/>
      <c r="Q524" s="372"/>
      <c r="R524" s="372"/>
      <c r="S524" s="372"/>
      <c r="T524" s="372"/>
      <c r="U524" s="372"/>
      <c r="V524" s="372"/>
      <c r="W524" s="372"/>
      <c r="X524" s="372"/>
      <c r="Y524" s="372"/>
      <c r="Z524" s="372"/>
      <c r="AA524" s="372"/>
      <c r="AB524" s="372"/>
      <c r="AC524" s="372"/>
      <c r="AD524" s="74"/>
    </row>
    <row r="525" spans="1:30" ht="18" customHeight="1">
      <c r="A525" s="81"/>
      <c r="B525" s="97"/>
      <c r="C525" s="98"/>
      <c r="D525" s="42" t="s">
        <v>152</v>
      </c>
      <c r="E525" s="43" t="s">
        <v>153</v>
      </c>
      <c r="F525" s="44" t="s">
        <v>154</v>
      </c>
      <c r="G525" s="126">
        <v>1</v>
      </c>
      <c r="H525" s="284"/>
      <c r="I525" s="284">
        <v>55</v>
      </c>
      <c r="J525" s="96">
        <v>35</v>
      </c>
      <c r="K525" s="78">
        <f t="shared" si="52"/>
        <v>0</v>
      </c>
      <c r="L525" s="78">
        <f t="shared" si="53"/>
        <v>1.1000000000000001</v>
      </c>
      <c r="M525" s="45">
        <f t="shared" si="54"/>
        <v>45.4</v>
      </c>
      <c r="N525" s="372"/>
      <c r="O525" s="372"/>
      <c r="P525" s="372"/>
      <c r="Q525" s="372"/>
      <c r="R525" s="372"/>
      <c r="S525" s="372"/>
      <c r="T525" s="372"/>
      <c r="U525" s="372"/>
      <c r="V525" s="372"/>
      <c r="W525" s="372"/>
      <c r="X525" s="372"/>
      <c r="Y525" s="372"/>
      <c r="Z525" s="372"/>
      <c r="AA525" s="372"/>
      <c r="AB525" s="372"/>
      <c r="AC525" s="372"/>
      <c r="AD525" s="74"/>
    </row>
    <row r="526" spans="1:30" ht="18" customHeight="1">
      <c r="A526" s="81"/>
      <c r="B526" s="97"/>
      <c r="C526" s="98"/>
      <c r="D526" s="42" t="s">
        <v>155</v>
      </c>
      <c r="E526" s="43" t="s">
        <v>156</v>
      </c>
      <c r="F526" s="44" t="s">
        <v>157</v>
      </c>
      <c r="G526" s="126">
        <v>1</v>
      </c>
      <c r="H526" s="284">
        <v>45</v>
      </c>
      <c r="I526" s="284">
        <v>30</v>
      </c>
      <c r="J526" s="96">
        <v>32</v>
      </c>
      <c r="K526" s="78">
        <f t="shared" si="52"/>
        <v>1</v>
      </c>
      <c r="L526" s="78">
        <f t="shared" si="53"/>
        <v>1.1000000000000001</v>
      </c>
      <c r="M526" s="45">
        <f t="shared" si="54"/>
        <v>69.8</v>
      </c>
      <c r="N526" s="372"/>
      <c r="O526" s="372"/>
      <c r="P526" s="372"/>
      <c r="Q526" s="372"/>
      <c r="R526" s="372"/>
      <c r="S526" s="372"/>
      <c r="T526" s="372"/>
      <c r="U526" s="372"/>
      <c r="V526" s="372"/>
      <c r="W526" s="372"/>
      <c r="X526" s="372"/>
      <c r="Y526" s="372"/>
      <c r="Z526" s="372"/>
      <c r="AA526" s="372"/>
      <c r="AB526" s="372"/>
      <c r="AC526" s="372"/>
      <c r="AD526" s="74"/>
    </row>
    <row r="527" spans="1:30" ht="18" customHeight="1">
      <c r="A527" s="81"/>
      <c r="B527" s="97"/>
      <c r="C527" s="98"/>
      <c r="D527" s="42" t="s">
        <v>158</v>
      </c>
      <c r="E527" s="43" t="s">
        <v>159</v>
      </c>
      <c r="F527" s="44" t="s">
        <v>160</v>
      </c>
      <c r="G527" s="126">
        <v>1</v>
      </c>
      <c r="H527" s="284">
        <v>30</v>
      </c>
      <c r="I527" s="284">
        <v>60</v>
      </c>
      <c r="J527" s="96">
        <v>40</v>
      </c>
      <c r="K527" s="78">
        <f t="shared" si="52"/>
        <v>1.2</v>
      </c>
      <c r="L527" s="78">
        <f t="shared" si="53"/>
        <v>1.2</v>
      </c>
      <c r="M527" s="45">
        <f t="shared" si="54"/>
        <v>90</v>
      </c>
      <c r="N527" s="372"/>
      <c r="O527" s="372"/>
      <c r="P527" s="372"/>
      <c r="Q527" s="372"/>
      <c r="R527" s="372"/>
      <c r="S527" s="372"/>
      <c r="T527" s="372"/>
      <c r="U527" s="372"/>
      <c r="V527" s="372"/>
      <c r="W527" s="372"/>
      <c r="X527" s="372"/>
      <c r="Y527" s="372"/>
      <c r="Z527" s="372"/>
      <c r="AA527" s="372"/>
      <c r="AB527" s="372"/>
      <c r="AC527" s="372"/>
      <c r="AD527" s="74"/>
    </row>
    <row r="528" spans="1:30" ht="18" customHeight="1">
      <c r="A528" s="81"/>
      <c r="B528" s="97"/>
      <c r="C528" s="98"/>
      <c r="D528" s="42"/>
      <c r="E528" s="43" t="s">
        <v>151</v>
      </c>
      <c r="F528" s="44" t="s">
        <v>161</v>
      </c>
      <c r="G528" s="126">
        <v>1</v>
      </c>
      <c r="H528" s="284">
        <v>45</v>
      </c>
      <c r="I528" s="284">
        <v>30</v>
      </c>
      <c r="J528" s="96">
        <v>40</v>
      </c>
      <c r="K528" s="78">
        <f t="shared" si="52"/>
        <v>1.2</v>
      </c>
      <c r="L528" s="78">
        <f t="shared" si="53"/>
        <v>1.2</v>
      </c>
      <c r="M528" s="45">
        <f t="shared" si="54"/>
        <v>81</v>
      </c>
      <c r="N528" s="372"/>
      <c r="O528" s="372"/>
      <c r="P528" s="372"/>
      <c r="Q528" s="372"/>
      <c r="R528" s="372"/>
      <c r="S528" s="372"/>
      <c r="T528" s="372"/>
      <c r="U528" s="372"/>
      <c r="V528" s="372"/>
      <c r="W528" s="372"/>
      <c r="X528" s="372"/>
      <c r="Y528" s="372"/>
      <c r="Z528" s="372"/>
      <c r="AA528" s="372"/>
      <c r="AB528" s="372"/>
      <c r="AC528" s="372"/>
      <c r="AD528" s="74"/>
    </row>
    <row r="529" spans="1:30" ht="18" customHeight="1">
      <c r="A529" s="81"/>
      <c r="B529" s="62"/>
      <c r="C529" s="98"/>
      <c r="D529" s="42"/>
      <c r="E529" s="116" t="s">
        <v>171</v>
      </c>
      <c r="F529" s="44" t="s">
        <v>258</v>
      </c>
      <c r="G529" s="126"/>
      <c r="H529" s="135"/>
      <c r="I529" s="135"/>
      <c r="J529" s="96"/>
      <c r="K529" s="78">
        <f t="shared" si="52"/>
        <v>0</v>
      </c>
      <c r="L529" s="78">
        <f t="shared" si="53"/>
        <v>0</v>
      </c>
      <c r="M529" s="45">
        <f t="shared" si="54"/>
        <v>0</v>
      </c>
      <c r="N529" s="372"/>
      <c r="O529" s="372"/>
      <c r="P529" s="372"/>
      <c r="Q529" s="372"/>
      <c r="R529" s="372"/>
      <c r="S529" s="372"/>
      <c r="T529" s="372"/>
      <c r="U529" s="372"/>
      <c r="V529" s="372"/>
      <c r="W529" s="372"/>
      <c r="X529" s="372"/>
      <c r="Y529" s="372"/>
      <c r="Z529" s="372"/>
      <c r="AA529" s="372"/>
      <c r="AB529" s="372"/>
      <c r="AC529" s="372"/>
      <c r="AD529" s="74"/>
    </row>
    <row r="530" spans="1:30" ht="18" customHeight="1">
      <c r="A530" s="81"/>
      <c r="B530" s="97"/>
      <c r="C530" s="98"/>
      <c r="D530" s="42"/>
      <c r="E530" s="171" t="s">
        <v>188</v>
      </c>
      <c r="F530" s="172" t="s">
        <v>68</v>
      </c>
      <c r="G530" s="180"/>
      <c r="H530" s="181"/>
      <c r="I530" s="181"/>
      <c r="J530" s="182">
        <v>37</v>
      </c>
      <c r="K530" s="78">
        <f t="shared" si="52"/>
        <v>0</v>
      </c>
      <c r="L530" s="78">
        <f t="shared" si="53"/>
        <v>0</v>
      </c>
      <c r="M530" s="45">
        <f t="shared" si="54"/>
        <v>18.5</v>
      </c>
      <c r="N530" s="372"/>
      <c r="O530" s="372"/>
      <c r="P530" s="372"/>
      <c r="Q530" s="372"/>
      <c r="R530" s="372"/>
      <c r="S530" s="372"/>
      <c r="T530" s="372"/>
      <c r="U530" s="372"/>
      <c r="V530" s="372"/>
      <c r="W530" s="372"/>
      <c r="X530" s="372"/>
      <c r="Y530" s="372"/>
      <c r="Z530" s="372"/>
      <c r="AA530" s="372"/>
      <c r="AB530" s="372"/>
      <c r="AC530" s="372"/>
      <c r="AD530" s="74"/>
    </row>
    <row r="531" spans="1:30" ht="18" customHeight="1">
      <c r="A531" s="81"/>
      <c r="B531" s="99"/>
      <c r="C531" s="98"/>
      <c r="D531" s="42"/>
      <c r="E531" s="43" t="s">
        <v>410</v>
      </c>
      <c r="F531" s="44" t="s">
        <v>200</v>
      </c>
      <c r="G531" s="126">
        <v>2</v>
      </c>
      <c r="H531" s="135">
        <v>15</v>
      </c>
      <c r="I531" s="135">
        <v>30</v>
      </c>
      <c r="J531" s="145">
        <v>40</v>
      </c>
      <c r="K531" s="78">
        <f t="shared" si="52"/>
        <v>1.2</v>
      </c>
      <c r="L531" s="78">
        <f t="shared" si="53"/>
        <v>1.2</v>
      </c>
      <c r="M531" s="45">
        <f t="shared" si="54"/>
        <v>45</v>
      </c>
      <c r="N531" s="372"/>
      <c r="O531" s="372"/>
      <c r="P531" s="372"/>
      <c r="Q531" s="372"/>
      <c r="R531" s="372"/>
      <c r="S531" s="372"/>
      <c r="T531" s="372"/>
      <c r="U531" s="372"/>
      <c r="V531" s="372"/>
      <c r="W531" s="372"/>
      <c r="X531" s="372"/>
      <c r="Y531" s="372"/>
      <c r="Z531" s="372"/>
      <c r="AA531" s="372"/>
      <c r="AB531" s="372"/>
      <c r="AC531" s="372"/>
      <c r="AD531" s="74"/>
    </row>
    <row r="532" spans="1:30" ht="18" customHeight="1">
      <c r="A532" s="81"/>
      <c r="B532" s="97"/>
      <c r="C532" s="98"/>
      <c r="D532" s="42"/>
      <c r="E532" s="43" t="s">
        <v>410</v>
      </c>
      <c r="F532" s="44" t="s">
        <v>235</v>
      </c>
      <c r="G532" s="126">
        <v>2</v>
      </c>
      <c r="H532" s="135">
        <v>15</v>
      </c>
      <c r="I532" s="135">
        <v>30</v>
      </c>
      <c r="J532" s="145">
        <v>40</v>
      </c>
      <c r="K532" s="78">
        <f t="shared" si="52"/>
        <v>1.2</v>
      </c>
      <c r="L532" s="78">
        <f t="shared" si="53"/>
        <v>1.2</v>
      </c>
      <c r="M532" s="45">
        <f t="shared" si="54"/>
        <v>45</v>
      </c>
      <c r="N532" s="372"/>
      <c r="O532" s="372"/>
      <c r="P532" s="372"/>
      <c r="Q532" s="372"/>
      <c r="R532" s="372"/>
      <c r="S532" s="372"/>
      <c r="T532" s="372"/>
      <c r="U532" s="372"/>
      <c r="V532" s="372"/>
      <c r="W532" s="372"/>
      <c r="X532" s="372"/>
      <c r="Y532" s="372"/>
      <c r="Z532" s="372"/>
      <c r="AA532" s="372"/>
      <c r="AB532" s="372"/>
      <c r="AC532" s="372"/>
      <c r="AD532" s="74"/>
    </row>
    <row r="533" spans="1:30" ht="18" customHeight="1">
      <c r="A533" s="81"/>
      <c r="B533" s="97"/>
      <c r="C533" s="98"/>
      <c r="D533" s="42"/>
      <c r="E533" s="43" t="s">
        <v>411</v>
      </c>
      <c r="F533" s="44" t="s">
        <v>214</v>
      </c>
      <c r="G533" s="126">
        <v>2</v>
      </c>
      <c r="H533" s="135">
        <v>30</v>
      </c>
      <c r="I533" s="135">
        <v>30</v>
      </c>
      <c r="J533" s="145">
        <v>40</v>
      </c>
      <c r="K533" s="78">
        <f t="shared" si="52"/>
        <v>1.2</v>
      </c>
      <c r="L533" s="78">
        <f t="shared" si="53"/>
        <v>1.2</v>
      </c>
      <c r="M533" s="45">
        <f t="shared" si="54"/>
        <v>63</v>
      </c>
      <c r="N533" s="372"/>
      <c r="O533" s="372"/>
      <c r="P533" s="372"/>
      <c r="Q533" s="372"/>
      <c r="R533" s="372"/>
      <c r="S533" s="372"/>
      <c r="T533" s="372"/>
      <c r="U533" s="372"/>
      <c r="V533" s="372"/>
      <c r="W533" s="372"/>
      <c r="X533" s="372"/>
      <c r="Y533" s="372"/>
      <c r="Z533" s="372"/>
      <c r="AA533" s="372"/>
      <c r="AB533" s="372"/>
      <c r="AC533" s="372"/>
      <c r="AD533" s="74"/>
    </row>
    <row r="534" spans="1:30" ht="18" customHeight="1">
      <c r="A534" s="111"/>
      <c r="B534" s="97"/>
      <c r="C534" s="98"/>
      <c r="D534" s="42"/>
      <c r="E534" s="43" t="s">
        <v>412</v>
      </c>
      <c r="F534" s="44" t="s">
        <v>258</v>
      </c>
      <c r="G534" s="126">
        <v>2</v>
      </c>
      <c r="H534" s="135">
        <v>30</v>
      </c>
      <c r="I534" s="135">
        <v>30</v>
      </c>
      <c r="J534" s="145">
        <v>40</v>
      </c>
      <c r="K534" s="78">
        <f t="shared" si="52"/>
        <v>1.2</v>
      </c>
      <c r="L534" s="78">
        <f t="shared" si="53"/>
        <v>1.2</v>
      </c>
      <c r="M534" s="45">
        <f t="shared" si="54"/>
        <v>63</v>
      </c>
      <c r="N534" s="375"/>
      <c r="O534" s="375"/>
      <c r="P534" s="375"/>
      <c r="Q534" s="375"/>
      <c r="R534" s="375"/>
      <c r="S534" s="375"/>
      <c r="T534" s="375"/>
      <c r="U534" s="375"/>
      <c r="V534" s="375"/>
      <c r="W534" s="375"/>
      <c r="X534" s="375"/>
      <c r="Y534" s="375"/>
      <c r="Z534" s="375"/>
      <c r="AA534" s="375"/>
      <c r="AB534" s="375"/>
      <c r="AC534" s="375"/>
      <c r="AD534" s="74"/>
    </row>
    <row r="535" spans="1:30" ht="18" customHeight="1">
      <c r="A535" s="111"/>
      <c r="B535" s="97"/>
      <c r="C535" s="98"/>
      <c r="D535" s="42"/>
      <c r="E535" s="187" t="s">
        <v>379</v>
      </c>
      <c r="F535" s="188" t="s">
        <v>258</v>
      </c>
      <c r="G535" s="191">
        <v>2</v>
      </c>
      <c r="H535" s="192"/>
      <c r="I535" s="192"/>
      <c r="J535" s="193">
        <v>40</v>
      </c>
      <c r="K535" s="78">
        <f t="shared" si="52"/>
        <v>0</v>
      </c>
      <c r="L535" s="78">
        <f t="shared" si="53"/>
        <v>0</v>
      </c>
      <c r="M535" s="45">
        <f t="shared" si="54"/>
        <v>20</v>
      </c>
      <c r="N535" s="375"/>
      <c r="O535" s="375"/>
      <c r="P535" s="375"/>
      <c r="Q535" s="375"/>
      <c r="R535" s="375"/>
      <c r="S535" s="375"/>
      <c r="T535" s="375"/>
      <c r="U535" s="375"/>
      <c r="V535" s="375"/>
      <c r="W535" s="375"/>
      <c r="X535" s="375"/>
      <c r="Y535" s="375"/>
      <c r="Z535" s="375"/>
      <c r="AA535" s="375"/>
      <c r="AB535" s="375"/>
      <c r="AC535" s="375"/>
      <c r="AD535" s="74"/>
    </row>
    <row r="536" spans="1:30" s="183" customFormat="1" ht="18" customHeight="1">
      <c r="A536" s="111"/>
      <c r="B536" s="97"/>
      <c r="C536" s="98"/>
      <c r="D536" s="42"/>
      <c r="E536" s="43" t="s">
        <v>413</v>
      </c>
      <c r="F536" s="44" t="s">
        <v>240</v>
      </c>
      <c r="G536" s="126">
        <v>2</v>
      </c>
      <c r="H536" s="135">
        <v>30</v>
      </c>
      <c r="I536" s="135">
        <v>30</v>
      </c>
      <c r="J536" s="145">
        <v>40</v>
      </c>
      <c r="K536" s="78">
        <f t="shared" si="52"/>
        <v>1.2</v>
      </c>
      <c r="L536" s="78">
        <f t="shared" si="53"/>
        <v>1.2</v>
      </c>
      <c r="M536" s="45">
        <f t="shared" si="54"/>
        <v>63</v>
      </c>
      <c r="N536" s="375"/>
      <c r="O536" s="375"/>
      <c r="P536" s="375"/>
      <c r="Q536" s="375"/>
      <c r="R536" s="375"/>
      <c r="S536" s="375"/>
      <c r="T536" s="375"/>
      <c r="U536" s="375"/>
      <c r="V536" s="375"/>
      <c r="W536" s="375"/>
      <c r="X536" s="375"/>
      <c r="Y536" s="375"/>
      <c r="Z536" s="375"/>
      <c r="AA536" s="375"/>
      <c r="AB536" s="375"/>
      <c r="AC536" s="375"/>
      <c r="AD536" s="74"/>
    </row>
    <row r="537" spans="1:30" s="183" customFormat="1" ht="18" customHeight="1">
      <c r="A537" s="111"/>
      <c r="B537" s="97"/>
      <c r="C537" s="98"/>
      <c r="D537" s="42"/>
      <c r="E537" s="43" t="s">
        <v>413</v>
      </c>
      <c r="F537" s="44" t="s">
        <v>399</v>
      </c>
      <c r="G537" s="126">
        <v>2</v>
      </c>
      <c r="H537" s="135">
        <v>30</v>
      </c>
      <c r="I537" s="135">
        <v>30</v>
      </c>
      <c r="J537" s="145">
        <v>40</v>
      </c>
      <c r="K537" s="78">
        <f t="shared" si="52"/>
        <v>1.2</v>
      </c>
      <c r="L537" s="78">
        <f t="shared" si="53"/>
        <v>1.2</v>
      </c>
      <c r="M537" s="45">
        <f t="shared" si="54"/>
        <v>63</v>
      </c>
      <c r="N537" s="375"/>
      <c r="O537" s="375"/>
      <c r="P537" s="375"/>
      <c r="Q537" s="375"/>
      <c r="R537" s="375"/>
      <c r="S537" s="375"/>
      <c r="T537" s="375"/>
      <c r="U537" s="375"/>
      <c r="V537" s="375"/>
      <c r="W537" s="375"/>
      <c r="X537" s="375"/>
      <c r="Y537" s="375"/>
      <c r="Z537" s="375"/>
      <c r="AA537" s="375"/>
      <c r="AB537" s="375"/>
      <c r="AC537" s="375"/>
      <c r="AD537" s="74"/>
    </row>
    <row r="538" spans="1:30" s="183" customFormat="1" ht="18" customHeight="1">
      <c r="A538" s="111"/>
      <c r="B538" s="97"/>
      <c r="C538" s="98"/>
      <c r="D538" s="42"/>
      <c r="E538" s="43" t="s">
        <v>414</v>
      </c>
      <c r="F538" s="44" t="s">
        <v>260</v>
      </c>
      <c r="G538" s="126">
        <v>2</v>
      </c>
      <c r="H538" s="135">
        <v>35</v>
      </c>
      <c r="I538" s="135"/>
      <c r="J538" s="145">
        <v>40</v>
      </c>
      <c r="K538" s="78">
        <f t="shared" si="52"/>
        <v>1.2</v>
      </c>
      <c r="L538" s="78">
        <f t="shared" si="53"/>
        <v>0</v>
      </c>
      <c r="M538" s="45">
        <f t="shared" si="54"/>
        <v>42</v>
      </c>
      <c r="N538" s="375"/>
      <c r="O538" s="375"/>
      <c r="P538" s="375"/>
      <c r="Q538" s="375"/>
      <c r="R538" s="375"/>
      <c r="S538" s="375"/>
      <c r="T538" s="375"/>
      <c r="U538" s="375"/>
      <c r="V538" s="375"/>
      <c r="W538" s="375"/>
      <c r="X538" s="375"/>
      <c r="Y538" s="375"/>
      <c r="Z538" s="375"/>
      <c r="AA538" s="375"/>
      <c r="AB538" s="375"/>
      <c r="AC538" s="375"/>
      <c r="AD538" s="74"/>
    </row>
    <row r="539" spans="1:30" s="183" customFormat="1" ht="18" customHeight="1">
      <c r="A539" s="111"/>
      <c r="B539" s="97"/>
      <c r="C539" s="98"/>
      <c r="D539" s="42"/>
      <c r="E539" s="43" t="s">
        <v>471</v>
      </c>
      <c r="F539" s="44" t="s">
        <v>260</v>
      </c>
      <c r="G539" s="126">
        <v>2</v>
      </c>
      <c r="H539" s="135"/>
      <c r="I539" s="135">
        <v>40</v>
      </c>
      <c r="J539" s="145">
        <v>40</v>
      </c>
      <c r="K539" s="78">
        <f t="shared" si="52"/>
        <v>0</v>
      </c>
      <c r="L539" s="78">
        <f t="shared" si="53"/>
        <v>1.2</v>
      </c>
      <c r="M539" s="45">
        <f t="shared" si="54"/>
        <v>36</v>
      </c>
      <c r="N539" s="375"/>
      <c r="O539" s="375"/>
      <c r="P539" s="375"/>
      <c r="Q539" s="375"/>
      <c r="R539" s="375"/>
      <c r="S539" s="375"/>
      <c r="T539" s="375"/>
      <c r="U539" s="375"/>
      <c r="V539" s="375"/>
      <c r="W539" s="375"/>
      <c r="X539" s="375"/>
      <c r="Y539" s="375"/>
      <c r="Z539" s="375"/>
      <c r="AA539" s="375"/>
      <c r="AB539" s="375"/>
      <c r="AC539" s="375"/>
      <c r="AD539" s="74"/>
    </row>
    <row r="540" spans="1:30" ht="18" customHeight="1">
      <c r="A540" s="81"/>
      <c r="B540" s="97"/>
      <c r="C540" s="98"/>
      <c r="D540" s="42"/>
      <c r="E540" s="43" t="s">
        <v>470</v>
      </c>
      <c r="F540" s="44" t="s">
        <v>390</v>
      </c>
      <c r="G540" s="126">
        <v>2</v>
      </c>
      <c r="H540" s="135"/>
      <c r="I540" s="135">
        <v>40</v>
      </c>
      <c r="J540" s="145">
        <v>40</v>
      </c>
      <c r="K540" s="78">
        <f t="shared" si="52"/>
        <v>0</v>
      </c>
      <c r="L540" s="78">
        <f t="shared" si="53"/>
        <v>1.2</v>
      </c>
      <c r="M540" s="45">
        <f t="shared" si="54"/>
        <v>36</v>
      </c>
      <c r="N540" s="372"/>
      <c r="O540" s="372"/>
      <c r="P540" s="372"/>
      <c r="Q540" s="372"/>
      <c r="R540" s="372"/>
      <c r="S540" s="372"/>
      <c r="T540" s="372"/>
      <c r="U540" s="372"/>
      <c r="V540" s="372"/>
      <c r="W540" s="372"/>
      <c r="X540" s="372"/>
      <c r="Y540" s="372"/>
      <c r="Z540" s="372"/>
      <c r="AA540" s="372"/>
      <c r="AB540" s="372"/>
      <c r="AC540" s="372"/>
      <c r="AD540" s="74"/>
    </row>
    <row r="541" spans="1:30" ht="18" customHeight="1">
      <c r="A541" s="81"/>
      <c r="B541" s="97"/>
      <c r="C541" s="98"/>
      <c r="D541" s="42"/>
      <c r="E541" s="43" t="s">
        <v>412</v>
      </c>
      <c r="F541" s="44" t="s">
        <v>420</v>
      </c>
      <c r="G541" s="126">
        <v>2</v>
      </c>
      <c r="H541" s="135">
        <v>30</v>
      </c>
      <c r="I541" s="135">
        <v>30</v>
      </c>
      <c r="J541" s="145">
        <v>40</v>
      </c>
      <c r="K541" s="78">
        <f t="shared" si="52"/>
        <v>1.2</v>
      </c>
      <c r="L541" s="78">
        <f t="shared" si="53"/>
        <v>1.2</v>
      </c>
      <c r="M541" s="45">
        <f t="shared" si="54"/>
        <v>63</v>
      </c>
      <c r="N541" s="372"/>
      <c r="O541" s="372"/>
      <c r="P541" s="372"/>
      <c r="Q541" s="372"/>
      <c r="R541" s="372"/>
      <c r="S541" s="372"/>
      <c r="T541" s="372"/>
      <c r="U541" s="372"/>
      <c r="V541" s="372"/>
      <c r="W541" s="372"/>
      <c r="X541" s="372"/>
      <c r="Y541" s="372"/>
      <c r="Z541" s="372"/>
      <c r="AA541" s="375"/>
      <c r="AB541" s="372"/>
      <c r="AC541" s="372"/>
      <c r="AD541" s="74"/>
    </row>
    <row r="542" spans="1:30" ht="18" customHeight="1">
      <c r="A542" s="81"/>
      <c r="B542" s="99"/>
      <c r="C542" s="100"/>
      <c r="D542" s="42"/>
      <c r="E542" s="43" t="s">
        <v>159</v>
      </c>
      <c r="F542" s="44" t="s">
        <v>426</v>
      </c>
      <c r="G542" s="126">
        <v>2</v>
      </c>
      <c r="H542" s="135">
        <v>30</v>
      </c>
      <c r="I542" s="135">
        <v>60</v>
      </c>
      <c r="J542" s="145">
        <v>40</v>
      </c>
      <c r="K542" s="78">
        <f t="shared" si="52"/>
        <v>1.2</v>
      </c>
      <c r="L542" s="78">
        <f t="shared" si="53"/>
        <v>1.2</v>
      </c>
      <c r="M542" s="45">
        <f t="shared" si="54"/>
        <v>90</v>
      </c>
      <c r="N542" s="367"/>
      <c r="O542" s="367"/>
      <c r="P542" s="367"/>
      <c r="Q542" s="367"/>
      <c r="R542" s="367"/>
      <c r="S542" s="367"/>
      <c r="T542" s="367"/>
      <c r="U542" s="367"/>
      <c r="V542" s="367"/>
      <c r="W542" s="367"/>
      <c r="X542" s="367"/>
      <c r="Y542" s="367"/>
      <c r="Z542" s="367"/>
      <c r="AA542" s="372"/>
      <c r="AB542" s="367"/>
      <c r="AC542" s="367"/>
      <c r="AD542" s="74"/>
    </row>
    <row r="543" spans="1:30" ht="18" customHeight="1">
      <c r="A543" s="94">
        <v>26</v>
      </c>
      <c r="B543" s="59" t="s">
        <v>123</v>
      </c>
      <c r="C543" s="60" t="s">
        <v>124</v>
      </c>
      <c r="D543" s="42">
        <v>71400174902</v>
      </c>
      <c r="E543" s="43" t="s">
        <v>276</v>
      </c>
      <c r="F543" s="44" t="s">
        <v>240</v>
      </c>
      <c r="G543" s="125">
        <v>1</v>
      </c>
      <c r="H543" s="135">
        <v>32</v>
      </c>
      <c r="I543" s="135">
        <v>0</v>
      </c>
      <c r="J543" s="145">
        <v>80</v>
      </c>
      <c r="K543" s="78">
        <f t="shared" si="52"/>
        <v>1.3</v>
      </c>
      <c r="L543" s="78">
        <f t="shared" si="53"/>
        <v>0</v>
      </c>
      <c r="M543" s="45">
        <f t="shared" si="54"/>
        <v>41.6</v>
      </c>
      <c r="N543" s="381">
        <v>64.5</v>
      </c>
      <c r="O543" s="376"/>
      <c r="P543" s="374">
        <f>SUM(M543:M562)+N543+O543</f>
        <v>806.49999999999989</v>
      </c>
      <c r="Q543" s="376">
        <v>0</v>
      </c>
      <c r="R543" s="374"/>
      <c r="S543" s="379">
        <v>430</v>
      </c>
      <c r="T543" s="376">
        <v>430</v>
      </c>
      <c r="U543" s="379">
        <v>112</v>
      </c>
      <c r="V543" s="406">
        <v>112</v>
      </c>
      <c r="W543" s="379">
        <v>56</v>
      </c>
      <c r="X543" s="376">
        <v>56</v>
      </c>
      <c r="Y543" s="374">
        <f>ROUND((P543-T543),1)</f>
        <v>376.5</v>
      </c>
      <c r="Z543" s="419">
        <f>IF(OR(SUM(V543:V562)="",SUM(Q543:Q562)=""),0,IF(OR(SUM(U543:U562)=320,SUM(V543:V562)&gt;0),ROUND((SUM(Q543:Q562)-SUM(V543:V562)),1),0))</f>
        <v>-112</v>
      </c>
      <c r="AA543" s="419">
        <f>IF(OR(SUM(X543:X562)="",SUM(R543:R562)=""),0,IF(OR(SUM(W543:W562)=160,SUM(X543:X562)&gt;0),ROUND((SUM(R543:R562)-SUM(X543:X562)),1),0))</f>
        <v>-56</v>
      </c>
      <c r="AB543" s="420"/>
      <c r="AC543" s="427">
        <f>SUM(Y543:AA562)</f>
        <v>208.5</v>
      </c>
      <c r="AD543" s="74"/>
    </row>
    <row r="544" spans="1:30" ht="18" customHeight="1">
      <c r="A544" s="81"/>
      <c r="B544" s="97"/>
      <c r="C544" s="98"/>
      <c r="D544" s="42">
        <v>21100150202</v>
      </c>
      <c r="E544" s="171" t="s">
        <v>188</v>
      </c>
      <c r="F544" s="172" t="s">
        <v>168</v>
      </c>
      <c r="G544" s="180">
        <v>1</v>
      </c>
      <c r="H544" s="181">
        <v>0</v>
      </c>
      <c r="I544" s="181">
        <v>45</v>
      </c>
      <c r="J544" s="182">
        <v>33</v>
      </c>
      <c r="K544" s="78">
        <f t="shared" si="52"/>
        <v>0</v>
      </c>
      <c r="L544" s="78">
        <f t="shared" si="53"/>
        <v>0</v>
      </c>
      <c r="M544" s="45">
        <f t="shared" si="54"/>
        <v>16.5</v>
      </c>
      <c r="N544" s="382"/>
      <c r="O544" s="372"/>
      <c r="P544" s="372"/>
      <c r="Q544" s="372"/>
      <c r="R544" s="372"/>
      <c r="S544" s="372"/>
      <c r="T544" s="372"/>
      <c r="U544" s="372"/>
      <c r="V544" s="372"/>
      <c r="W544" s="372"/>
      <c r="X544" s="372"/>
      <c r="Y544" s="372"/>
      <c r="Z544" s="372"/>
      <c r="AA544" s="372"/>
      <c r="AB544" s="372"/>
      <c r="AC544" s="372"/>
      <c r="AD544" s="74"/>
    </row>
    <row r="545" spans="1:30" ht="18" customHeight="1">
      <c r="A545" s="81"/>
      <c r="B545" s="97"/>
      <c r="C545" s="98"/>
      <c r="D545" s="42">
        <v>21100151401</v>
      </c>
      <c r="E545" s="43" t="s">
        <v>284</v>
      </c>
      <c r="F545" s="44" t="s">
        <v>187</v>
      </c>
      <c r="G545" s="126">
        <v>1</v>
      </c>
      <c r="H545" s="135">
        <v>15</v>
      </c>
      <c r="I545" s="135">
        <v>30</v>
      </c>
      <c r="J545" s="145">
        <v>28</v>
      </c>
      <c r="K545" s="78">
        <f t="shared" si="52"/>
        <v>1</v>
      </c>
      <c r="L545" s="78">
        <f t="shared" si="53"/>
        <v>1</v>
      </c>
      <c r="M545" s="45">
        <f t="shared" si="54"/>
        <v>37.5</v>
      </c>
      <c r="N545" s="382"/>
      <c r="O545" s="372"/>
      <c r="P545" s="372"/>
      <c r="Q545" s="372"/>
      <c r="R545" s="372"/>
      <c r="S545" s="372"/>
      <c r="T545" s="372"/>
      <c r="U545" s="372"/>
      <c r="V545" s="372"/>
      <c r="W545" s="372"/>
      <c r="X545" s="372"/>
      <c r="Y545" s="372"/>
      <c r="Z545" s="372"/>
      <c r="AA545" s="372"/>
      <c r="AB545" s="372"/>
      <c r="AC545" s="372"/>
      <c r="AD545" s="74"/>
    </row>
    <row r="546" spans="1:30" ht="18" customHeight="1">
      <c r="A546" s="81"/>
      <c r="B546" s="97"/>
      <c r="C546" s="98"/>
      <c r="D546" s="42">
        <v>41000092701</v>
      </c>
      <c r="E546" s="43" t="s">
        <v>285</v>
      </c>
      <c r="F546" s="44" t="s">
        <v>157</v>
      </c>
      <c r="G546" s="126">
        <v>1</v>
      </c>
      <c r="H546" s="135">
        <v>15</v>
      </c>
      <c r="I546" s="135">
        <v>30</v>
      </c>
      <c r="J546" s="145">
        <v>32</v>
      </c>
      <c r="K546" s="78">
        <f t="shared" ref="K546:K609" si="55">IF(OR(LEFT(E546,2)="ĐA",LEFT(E546,2)="DA",LEFT(E546,5)="Đồ án",LEFT(E546,5)="Đồán ",LEFT(E546,9)="Sinh hoạt",LEFT(E546,9)="sinh hoạt",LEFT(E546,6)="Cố vấn",LEFT(E546,6)="cố vấn",LEFT(E546,4)="cvht",LEFT(E546,4)="CVHT",LEFT(E546,4)="shcn",LEFT(E546,4)="SHCN"),0,(IF(AND(H546&gt;0,J546&gt;0),IF(J546&gt;60,1.3,IF(J546&gt;35,1.2,1)),0)))</f>
        <v>1</v>
      </c>
      <c r="L546" s="78">
        <f t="shared" ref="L546:L609" si="56">IF(OR(LEFT(E546,2)="ĐA",LEFT(E546,2)="DA",LEFT(E546,5)="Đồ án",LEFT(E546,5)="Đồán "),0,IF(AND(J546&gt;0,I546&gt;0),IF(AND(OR(LEFT(E546,4)="GDQP",LEFT(E546,4)="gdqp",LEFT(E546,19)="Giáo dục quốc phòng"),J546&gt;50),1.3,IF(J546&gt;35,1.2,IF(J546&gt;29,1.1,1))),0))</f>
        <v>1.1000000000000001</v>
      </c>
      <c r="M546" s="45">
        <f t="shared" ref="M546:M609" si="57">ROUND(IF(OR(LEFT(E546,2)="ĐA",LEFT(E546,2)="DA",LEFT(E546,5)="Đồ án",LEFT(E546,5)="Đồán "),J546*0.5,(IF(H546&gt;0,H546*K546,"0")+IF(I546&gt;0,(I546*0.75)*L546,"0"))),1)</f>
        <v>39.799999999999997</v>
      </c>
      <c r="N546" s="382"/>
      <c r="O546" s="372"/>
      <c r="P546" s="372"/>
      <c r="Q546" s="372"/>
      <c r="R546" s="372"/>
      <c r="S546" s="372"/>
      <c r="T546" s="372"/>
      <c r="U546" s="372"/>
      <c r="V546" s="372"/>
      <c r="W546" s="372"/>
      <c r="X546" s="372"/>
      <c r="Y546" s="372"/>
      <c r="Z546" s="372"/>
      <c r="AA546" s="372"/>
      <c r="AB546" s="372"/>
      <c r="AC546" s="372"/>
      <c r="AD546" s="74"/>
    </row>
    <row r="547" spans="1:30" ht="18" customHeight="1">
      <c r="A547" s="81"/>
      <c r="B547" s="97"/>
      <c r="C547" s="98"/>
      <c r="D547" s="42">
        <v>21100124301</v>
      </c>
      <c r="E547" s="43" t="s">
        <v>286</v>
      </c>
      <c r="F547" s="44" t="s">
        <v>258</v>
      </c>
      <c r="G547" s="126">
        <v>1</v>
      </c>
      <c r="H547" s="135">
        <v>30</v>
      </c>
      <c r="I547" s="135">
        <v>30</v>
      </c>
      <c r="J547" s="145">
        <v>55</v>
      </c>
      <c r="K547" s="78">
        <f t="shared" si="55"/>
        <v>1.2</v>
      </c>
      <c r="L547" s="78">
        <f t="shared" si="56"/>
        <v>1.2</v>
      </c>
      <c r="M547" s="45">
        <f t="shared" si="57"/>
        <v>63</v>
      </c>
      <c r="N547" s="382"/>
      <c r="O547" s="372"/>
      <c r="P547" s="372"/>
      <c r="Q547" s="372"/>
      <c r="R547" s="372"/>
      <c r="S547" s="372"/>
      <c r="T547" s="372"/>
      <c r="U547" s="372"/>
      <c r="V547" s="372"/>
      <c r="W547" s="372"/>
      <c r="X547" s="372"/>
      <c r="Y547" s="372"/>
      <c r="Z547" s="372"/>
      <c r="AA547" s="372"/>
      <c r="AB547" s="372"/>
      <c r="AC547" s="372"/>
      <c r="AD547" s="74"/>
    </row>
    <row r="548" spans="1:30" ht="18" customHeight="1">
      <c r="A548" s="81"/>
      <c r="B548" s="97"/>
      <c r="C548" s="98"/>
      <c r="D548" s="42">
        <v>20200014401</v>
      </c>
      <c r="E548" s="43" t="s">
        <v>286</v>
      </c>
      <c r="F548" s="44" t="s">
        <v>200</v>
      </c>
      <c r="G548" s="126">
        <v>1</v>
      </c>
      <c r="H548" s="135">
        <v>15</v>
      </c>
      <c r="I548" s="135">
        <v>30</v>
      </c>
      <c r="J548" s="145">
        <v>41</v>
      </c>
      <c r="K548" s="78">
        <f t="shared" si="55"/>
        <v>1.2</v>
      </c>
      <c r="L548" s="78">
        <f t="shared" si="56"/>
        <v>1.2</v>
      </c>
      <c r="M548" s="45">
        <f t="shared" si="57"/>
        <v>45</v>
      </c>
      <c r="N548" s="382"/>
      <c r="O548" s="372"/>
      <c r="P548" s="372"/>
      <c r="Q548" s="372"/>
      <c r="R548" s="372"/>
      <c r="S548" s="372"/>
      <c r="T548" s="372"/>
      <c r="U548" s="372"/>
      <c r="V548" s="372"/>
      <c r="W548" s="372"/>
      <c r="X548" s="372"/>
      <c r="Y548" s="372"/>
      <c r="Z548" s="372"/>
      <c r="AA548" s="372"/>
      <c r="AB548" s="372"/>
      <c r="AC548" s="372"/>
      <c r="AD548" s="74"/>
    </row>
    <row r="549" spans="1:30" ht="18" customHeight="1">
      <c r="A549" s="81"/>
      <c r="B549" s="97"/>
      <c r="C549" s="98"/>
      <c r="D549" s="42">
        <v>20200014402</v>
      </c>
      <c r="E549" s="43" t="s">
        <v>286</v>
      </c>
      <c r="F549" s="44" t="s">
        <v>235</v>
      </c>
      <c r="G549" s="126">
        <v>1</v>
      </c>
      <c r="H549" s="135">
        <v>15</v>
      </c>
      <c r="I549" s="135">
        <v>30</v>
      </c>
      <c r="J549" s="145">
        <v>44</v>
      </c>
      <c r="K549" s="78">
        <f t="shared" si="55"/>
        <v>1.2</v>
      </c>
      <c r="L549" s="78">
        <f t="shared" si="56"/>
        <v>1.2</v>
      </c>
      <c r="M549" s="45">
        <f t="shared" si="57"/>
        <v>45</v>
      </c>
      <c r="N549" s="382"/>
      <c r="O549" s="372"/>
      <c r="P549" s="372"/>
      <c r="Q549" s="372"/>
      <c r="R549" s="372"/>
      <c r="S549" s="372"/>
      <c r="T549" s="372"/>
      <c r="U549" s="372"/>
      <c r="V549" s="372"/>
      <c r="W549" s="372"/>
      <c r="X549" s="372"/>
      <c r="Y549" s="372"/>
      <c r="Z549" s="372"/>
      <c r="AA549" s="372"/>
      <c r="AB549" s="372"/>
      <c r="AC549" s="372"/>
      <c r="AD549" s="74"/>
    </row>
    <row r="550" spans="1:30" ht="18" customHeight="1">
      <c r="A550" s="81"/>
      <c r="B550" s="97"/>
      <c r="C550" s="98"/>
      <c r="D550" s="42">
        <v>71400174901</v>
      </c>
      <c r="E550" s="43" t="s">
        <v>276</v>
      </c>
      <c r="F550" s="44" t="s">
        <v>241</v>
      </c>
      <c r="G550" s="126">
        <v>1</v>
      </c>
      <c r="H550" s="135">
        <v>32</v>
      </c>
      <c r="I550" s="135">
        <v>28</v>
      </c>
      <c r="J550" s="145">
        <v>47</v>
      </c>
      <c r="K550" s="78">
        <f t="shared" si="55"/>
        <v>1.2</v>
      </c>
      <c r="L550" s="78">
        <f t="shared" si="56"/>
        <v>1.2</v>
      </c>
      <c r="M550" s="45">
        <f t="shared" si="57"/>
        <v>63.6</v>
      </c>
      <c r="N550" s="382"/>
      <c r="O550" s="372"/>
      <c r="P550" s="372"/>
      <c r="Q550" s="372"/>
      <c r="R550" s="372"/>
      <c r="S550" s="372"/>
      <c r="T550" s="372"/>
      <c r="U550" s="372"/>
      <c r="V550" s="372"/>
      <c r="W550" s="372"/>
      <c r="X550" s="372"/>
      <c r="Y550" s="372"/>
      <c r="Z550" s="372"/>
      <c r="AA550" s="372"/>
      <c r="AB550" s="372"/>
      <c r="AC550" s="372"/>
      <c r="AD550" s="74"/>
    </row>
    <row r="551" spans="1:30" ht="18" customHeight="1">
      <c r="A551" s="81"/>
      <c r="B551" s="97"/>
      <c r="C551" s="98"/>
      <c r="D551" s="42">
        <v>71400174902</v>
      </c>
      <c r="E551" s="116" t="s">
        <v>276</v>
      </c>
      <c r="F551" s="154" t="s">
        <v>240</v>
      </c>
      <c r="G551" s="126">
        <v>1</v>
      </c>
      <c r="H551" s="135">
        <v>0</v>
      </c>
      <c r="I551" s="135">
        <v>28</v>
      </c>
      <c r="J551" s="145">
        <v>40</v>
      </c>
      <c r="K551" s="78">
        <f t="shared" si="55"/>
        <v>0</v>
      </c>
      <c r="L551" s="78">
        <f t="shared" si="56"/>
        <v>1.2</v>
      </c>
      <c r="M551" s="45">
        <f t="shared" si="57"/>
        <v>25.2</v>
      </c>
      <c r="N551" s="382"/>
      <c r="O551" s="372"/>
      <c r="P551" s="372"/>
      <c r="Q551" s="372"/>
      <c r="R551" s="372"/>
      <c r="S551" s="372"/>
      <c r="T551" s="372"/>
      <c r="U551" s="372"/>
      <c r="V551" s="372"/>
      <c r="W551" s="372"/>
      <c r="X551" s="372"/>
      <c r="Y551" s="372"/>
      <c r="Z551" s="372"/>
      <c r="AA551" s="372"/>
      <c r="AB551" s="372"/>
      <c r="AC551" s="372"/>
      <c r="AD551" s="74"/>
    </row>
    <row r="552" spans="1:30" ht="18" customHeight="1">
      <c r="A552" s="81"/>
      <c r="B552" s="97"/>
      <c r="C552" s="98"/>
      <c r="D552" s="42">
        <v>71400174902</v>
      </c>
      <c r="E552" s="43" t="s">
        <v>276</v>
      </c>
      <c r="F552" s="44" t="s">
        <v>240</v>
      </c>
      <c r="G552" s="126">
        <v>1</v>
      </c>
      <c r="H552" s="135">
        <v>0</v>
      </c>
      <c r="I552" s="135">
        <v>28</v>
      </c>
      <c r="J552" s="145">
        <v>40</v>
      </c>
      <c r="K552" s="78">
        <f t="shared" si="55"/>
        <v>0</v>
      </c>
      <c r="L552" s="78">
        <f t="shared" si="56"/>
        <v>1.2</v>
      </c>
      <c r="M552" s="45">
        <f t="shared" si="57"/>
        <v>25.2</v>
      </c>
      <c r="N552" s="382"/>
      <c r="O552" s="372"/>
      <c r="P552" s="372"/>
      <c r="Q552" s="372"/>
      <c r="R552" s="372"/>
      <c r="S552" s="372"/>
      <c r="T552" s="372"/>
      <c r="U552" s="372"/>
      <c r="V552" s="372"/>
      <c r="W552" s="372"/>
      <c r="X552" s="372"/>
      <c r="Y552" s="372"/>
      <c r="Z552" s="372"/>
      <c r="AA552" s="372"/>
      <c r="AB552" s="372"/>
      <c r="AC552" s="372"/>
      <c r="AD552" s="74"/>
    </row>
    <row r="553" spans="1:30" ht="18" customHeight="1">
      <c r="A553" s="111"/>
      <c r="B553" s="97"/>
      <c r="C553" s="98"/>
      <c r="D553" s="42"/>
      <c r="E553" s="43" t="s">
        <v>171</v>
      </c>
      <c r="F553" s="44" t="s">
        <v>318</v>
      </c>
      <c r="G553" s="126"/>
      <c r="H553" s="135"/>
      <c r="I553" s="135"/>
      <c r="J553" s="145"/>
      <c r="K553" s="78">
        <f t="shared" si="55"/>
        <v>0</v>
      </c>
      <c r="L553" s="78">
        <f t="shared" si="56"/>
        <v>0</v>
      </c>
      <c r="M553" s="45">
        <f t="shared" si="57"/>
        <v>0</v>
      </c>
      <c r="N553" s="382"/>
      <c r="O553" s="375"/>
      <c r="P553" s="375"/>
      <c r="Q553" s="375"/>
      <c r="R553" s="375"/>
      <c r="S553" s="375"/>
      <c r="T553" s="375"/>
      <c r="U553" s="375"/>
      <c r="V553" s="375"/>
      <c r="W553" s="375"/>
      <c r="X553" s="375"/>
      <c r="Y553" s="375"/>
      <c r="Z553" s="375"/>
      <c r="AA553" s="375"/>
      <c r="AB553" s="375"/>
      <c r="AC553" s="375"/>
      <c r="AD553" s="74"/>
    </row>
    <row r="554" spans="1:30" ht="18" customHeight="1">
      <c r="A554" s="111"/>
      <c r="B554" s="97"/>
      <c r="C554" s="98"/>
      <c r="D554" s="42"/>
      <c r="E554" s="43" t="s">
        <v>413</v>
      </c>
      <c r="F554" s="44" t="s">
        <v>317</v>
      </c>
      <c r="G554" s="126">
        <v>2</v>
      </c>
      <c r="H554" s="135">
        <v>45</v>
      </c>
      <c r="I554" s="135"/>
      <c r="J554" s="145">
        <v>40</v>
      </c>
      <c r="K554" s="78">
        <f t="shared" si="55"/>
        <v>1.2</v>
      </c>
      <c r="L554" s="78">
        <f t="shared" si="56"/>
        <v>0</v>
      </c>
      <c r="M554" s="45">
        <f t="shared" si="57"/>
        <v>54</v>
      </c>
      <c r="N554" s="382"/>
      <c r="O554" s="375"/>
      <c r="P554" s="375"/>
      <c r="Q554" s="375"/>
      <c r="R554" s="375"/>
      <c r="S554" s="375"/>
      <c r="T554" s="375"/>
      <c r="U554" s="375"/>
      <c r="V554" s="375"/>
      <c r="W554" s="375"/>
      <c r="X554" s="375"/>
      <c r="Y554" s="375"/>
      <c r="Z554" s="375"/>
      <c r="AA554" s="375"/>
      <c r="AB554" s="375"/>
      <c r="AC554" s="375"/>
      <c r="AD554" s="74"/>
    </row>
    <row r="555" spans="1:30" s="183" customFormat="1" ht="18" customHeight="1">
      <c r="A555" s="111"/>
      <c r="B555" s="97"/>
      <c r="C555" s="98"/>
      <c r="D555" s="42"/>
      <c r="E555" s="43" t="s">
        <v>472</v>
      </c>
      <c r="F555" s="44" t="s">
        <v>317</v>
      </c>
      <c r="G555" s="126">
        <v>2</v>
      </c>
      <c r="H555" s="135"/>
      <c r="I555" s="135">
        <v>30</v>
      </c>
      <c r="J555" s="145">
        <v>40</v>
      </c>
      <c r="K555" s="78">
        <f t="shared" si="55"/>
        <v>0</v>
      </c>
      <c r="L555" s="78">
        <f t="shared" si="56"/>
        <v>1.2</v>
      </c>
      <c r="M555" s="45">
        <f t="shared" si="57"/>
        <v>27</v>
      </c>
      <c r="N555" s="382"/>
      <c r="O555" s="375"/>
      <c r="P555" s="375"/>
      <c r="Q555" s="375"/>
      <c r="R555" s="375"/>
      <c r="S555" s="375"/>
      <c r="T555" s="375"/>
      <c r="U555" s="375"/>
      <c r="V555" s="375"/>
      <c r="W555" s="375"/>
      <c r="X555" s="375"/>
      <c r="Y555" s="375"/>
      <c r="Z555" s="375"/>
      <c r="AA555" s="375"/>
      <c r="AB555" s="375"/>
      <c r="AC555" s="375"/>
      <c r="AD555" s="74"/>
    </row>
    <row r="556" spans="1:30" s="183" customFormat="1" ht="18" customHeight="1">
      <c r="A556" s="111"/>
      <c r="B556" s="97"/>
      <c r="C556" s="98"/>
      <c r="D556" s="42"/>
      <c r="E556" s="43" t="s">
        <v>472</v>
      </c>
      <c r="F556" s="44" t="s">
        <v>317</v>
      </c>
      <c r="G556" s="126">
        <v>2</v>
      </c>
      <c r="H556" s="135"/>
      <c r="I556" s="135">
        <v>30</v>
      </c>
      <c r="J556" s="145">
        <v>40</v>
      </c>
      <c r="K556" s="78">
        <f t="shared" si="55"/>
        <v>0</v>
      </c>
      <c r="L556" s="78">
        <f t="shared" si="56"/>
        <v>1.2</v>
      </c>
      <c r="M556" s="45">
        <f t="shared" si="57"/>
        <v>27</v>
      </c>
      <c r="N556" s="382"/>
      <c r="O556" s="375"/>
      <c r="P556" s="375"/>
      <c r="Q556" s="375"/>
      <c r="R556" s="375"/>
      <c r="S556" s="375"/>
      <c r="T556" s="375"/>
      <c r="U556" s="375"/>
      <c r="V556" s="375"/>
      <c r="W556" s="375"/>
      <c r="X556" s="375"/>
      <c r="Y556" s="375"/>
      <c r="Z556" s="375"/>
      <c r="AA556" s="375"/>
      <c r="AB556" s="375"/>
      <c r="AC556" s="375"/>
      <c r="AD556" s="74"/>
    </row>
    <row r="557" spans="1:30" ht="18" customHeight="1">
      <c r="A557" s="111"/>
      <c r="B557" s="97"/>
      <c r="C557" s="98"/>
      <c r="D557" s="42"/>
      <c r="E557" s="43" t="s">
        <v>286</v>
      </c>
      <c r="F557" s="44" t="s">
        <v>322</v>
      </c>
      <c r="G557" s="126">
        <v>2</v>
      </c>
      <c r="H557" s="135">
        <v>15</v>
      </c>
      <c r="I557" s="135">
        <v>30</v>
      </c>
      <c r="J557" s="145">
        <v>40</v>
      </c>
      <c r="K557" s="78">
        <f t="shared" si="55"/>
        <v>1.2</v>
      </c>
      <c r="L557" s="78">
        <f t="shared" si="56"/>
        <v>1.2</v>
      </c>
      <c r="M557" s="45">
        <f t="shared" si="57"/>
        <v>45</v>
      </c>
      <c r="N557" s="382"/>
      <c r="O557" s="375"/>
      <c r="P557" s="375"/>
      <c r="Q557" s="375"/>
      <c r="R557" s="375"/>
      <c r="S557" s="375"/>
      <c r="T557" s="375"/>
      <c r="U557" s="375"/>
      <c r="V557" s="375"/>
      <c r="W557" s="375"/>
      <c r="X557" s="375"/>
      <c r="Y557" s="375"/>
      <c r="Z557" s="375"/>
      <c r="AA557" s="375"/>
      <c r="AB557" s="375"/>
      <c r="AC557" s="375"/>
      <c r="AD557" s="74"/>
    </row>
    <row r="558" spans="1:30" s="183" customFormat="1" ht="18" customHeight="1">
      <c r="A558" s="111"/>
      <c r="B558" s="97"/>
      <c r="C558" s="98"/>
      <c r="D558" s="42"/>
      <c r="E558" s="43" t="s">
        <v>286</v>
      </c>
      <c r="F558" s="44" t="s">
        <v>323</v>
      </c>
      <c r="G558" s="126">
        <v>2</v>
      </c>
      <c r="H558" s="135">
        <v>15</v>
      </c>
      <c r="I558" s="135">
        <v>30</v>
      </c>
      <c r="J558" s="145">
        <v>40</v>
      </c>
      <c r="K558" s="78">
        <f t="shared" si="55"/>
        <v>1.2</v>
      </c>
      <c r="L558" s="78">
        <f t="shared" si="56"/>
        <v>1.2</v>
      </c>
      <c r="M558" s="45">
        <f t="shared" si="57"/>
        <v>45</v>
      </c>
      <c r="N558" s="382"/>
      <c r="O558" s="375"/>
      <c r="P558" s="375"/>
      <c r="Q558" s="375"/>
      <c r="R558" s="375"/>
      <c r="S558" s="375"/>
      <c r="T558" s="375"/>
      <c r="U558" s="375"/>
      <c r="V558" s="375"/>
      <c r="W558" s="375"/>
      <c r="X558" s="375"/>
      <c r="Y558" s="375"/>
      <c r="Z558" s="375"/>
      <c r="AA558" s="375"/>
      <c r="AB558" s="375"/>
      <c r="AC558" s="375"/>
      <c r="AD558" s="74"/>
    </row>
    <row r="559" spans="1:30" s="183" customFormat="1" ht="18" customHeight="1">
      <c r="A559" s="111"/>
      <c r="B559" s="97"/>
      <c r="C559" s="98"/>
      <c r="D559" s="42"/>
      <c r="E559" s="43" t="s">
        <v>285</v>
      </c>
      <c r="F559" s="44" t="s">
        <v>241</v>
      </c>
      <c r="G559" s="126">
        <v>2</v>
      </c>
      <c r="H559" s="135">
        <v>15</v>
      </c>
      <c r="I559" s="135">
        <v>30</v>
      </c>
      <c r="J559" s="145">
        <v>40</v>
      </c>
      <c r="K559" s="78">
        <f t="shared" si="55"/>
        <v>1.2</v>
      </c>
      <c r="L559" s="78">
        <f t="shared" si="56"/>
        <v>1.2</v>
      </c>
      <c r="M559" s="45">
        <f t="shared" si="57"/>
        <v>45</v>
      </c>
      <c r="N559" s="382"/>
      <c r="O559" s="375"/>
      <c r="P559" s="375"/>
      <c r="Q559" s="375"/>
      <c r="R559" s="375"/>
      <c r="S559" s="375"/>
      <c r="T559" s="375"/>
      <c r="U559" s="375"/>
      <c r="V559" s="375"/>
      <c r="W559" s="375"/>
      <c r="X559" s="375"/>
      <c r="Y559" s="375"/>
      <c r="Z559" s="375"/>
      <c r="AA559" s="375"/>
      <c r="AB559" s="375"/>
      <c r="AC559" s="375"/>
      <c r="AD559" s="74"/>
    </row>
    <row r="560" spans="1:30" s="183" customFormat="1" ht="18" customHeight="1">
      <c r="A560" s="111"/>
      <c r="B560" s="97"/>
      <c r="C560" s="98"/>
      <c r="D560" s="42"/>
      <c r="E560" s="43" t="s">
        <v>415</v>
      </c>
      <c r="F560" s="44" t="s">
        <v>260</v>
      </c>
      <c r="G560" s="126">
        <v>2</v>
      </c>
      <c r="H560" s="135">
        <v>19</v>
      </c>
      <c r="I560" s="135"/>
      <c r="J560" s="145">
        <v>40</v>
      </c>
      <c r="K560" s="78">
        <f t="shared" si="55"/>
        <v>1.2</v>
      </c>
      <c r="L560" s="78">
        <f t="shared" si="56"/>
        <v>0</v>
      </c>
      <c r="M560" s="45">
        <f t="shared" si="57"/>
        <v>22.8</v>
      </c>
      <c r="N560" s="382"/>
      <c r="O560" s="375"/>
      <c r="P560" s="375"/>
      <c r="Q560" s="375"/>
      <c r="R560" s="375"/>
      <c r="S560" s="375"/>
      <c r="T560" s="375"/>
      <c r="U560" s="375"/>
      <c r="V560" s="375"/>
      <c r="W560" s="375"/>
      <c r="X560" s="375"/>
      <c r="Y560" s="375"/>
      <c r="Z560" s="375"/>
      <c r="AA560" s="375"/>
      <c r="AB560" s="375"/>
      <c r="AC560" s="375"/>
      <c r="AD560" s="74"/>
    </row>
    <row r="561" spans="1:30" s="183" customFormat="1" ht="18" customHeight="1">
      <c r="A561" s="111"/>
      <c r="B561" s="97"/>
      <c r="C561" s="98"/>
      <c r="D561" s="42"/>
      <c r="E561" s="43" t="s">
        <v>473</v>
      </c>
      <c r="F561" s="44" t="s">
        <v>260</v>
      </c>
      <c r="G561" s="126">
        <v>2</v>
      </c>
      <c r="H561" s="135"/>
      <c r="I561" s="135">
        <v>41</v>
      </c>
      <c r="J561" s="145">
        <v>40</v>
      </c>
      <c r="K561" s="78">
        <f t="shared" si="55"/>
        <v>0</v>
      </c>
      <c r="L561" s="78">
        <f t="shared" si="56"/>
        <v>1.2</v>
      </c>
      <c r="M561" s="45">
        <f t="shared" si="57"/>
        <v>36.9</v>
      </c>
      <c r="N561" s="382"/>
      <c r="O561" s="375"/>
      <c r="P561" s="375"/>
      <c r="Q561" s="375"/>
      <c r="R561" s="375"/>
      <c r="S561" s="375"/>
      <c r="T561" s="375"/>
      <c r="U561" s="375"/>
      <c r="V561" s="375"/>
      <c r="W561" s="375"/>
      <c r="X561" s="375"/>
      <c r="Y561" s="375"/>
      <c r="Z561" s="375"/>
      <c r="AA561" s="375"/>
      <c r="AB561" s="375"/>
      <c r="AC561" s="375"/>
      <c r="AD561" s="74"/>
    </row>
    <row r="562" spans="1:30" s="183" customFormat="1" ht="18" customHeight="1">
      <c r="A562" s="111"/>
      <c r="B562" s="97"/>
      <c r="C562" s="98"/>
      <c r="D562" s="42"/>
      <c r="E562" s="43" t="s">
        <v>474</v>
      </c>
      <c r="F562" s="44" t="s">
        <v>390</v>
      </c>
      <c r="G562" s="126">
        <v>2</v>
      </c>
      <c r="H562" s="135"/>
      <c r="I562" s="135">
        <v>41</v>
      </c>
      <c r="J562" s="145">
        <v>40</v>
      </c>
      <c r="K562" s="78">
        <f t="shared" si="55"/>
        <v>0</v>
      </c>
      <c r="L562" s="78">
        <f t="shared" si="56"/>
        <v>1.2</v>
      </c>
      <c r="M562" s="45">
        <f t="shared" si="57"/>
        <v>36.9</v>
      </c>
      <c r="N562" s="382"/>
      <c r="O562" s="375"/>
      <c r="P562" s="375"/>
      <c r="Q562" s="375"/>
      <c r="R562" s="375"/>
      <c r="S562" s="375"/>
      <c r="T562" s="375"/>
      <c r="U562" s="375"/>
      <c r="V562" s="375"/>
      <c r="W562" s="375"/>
      <c r="X562" s="375"/>
      <c r="Y562" s="375"/>
      <c r="Z562" s="375"/>
      <c r="AA562" s="375"/>
      <c r="AB562" s="375"/>
      <c r="AC562" s="375"/>
      <c r="AD562" s="74"/>
    </row>
    <row r="563" spans="1:30" ht="18" customHeight="1">
      <c r="A563" s="94">
        <v>27</v>
      </c>
      <c r="B563" s="82" t="s">
        <v>125</v>
      </c>
      <c r="C563" s="91" t="s">
        <v>126</v>
      </c>
      <c r="D563" s="42">
        <v>71400119925</v>
      </c>
      <c r="E563" s="43" t="s">
        <v>159</v>
      </c>
      <c r="F563" s="44" t="s">
        <v>162</v>
      </c>
      <c r="G563" s="143">
        <v>1</v>
      </c>
      <c r="H563" s="275">
        <v>30</v>
      </c>
      <c r="I563" s="275">
        <v>60</v>
      </c>
      <c r="J563" s="145">
        <v>36</v>
      </c>
      <c r="K563" s="78">
        <f t="shared" si="55"/>
        <v>1.2</v>
      </c>
      <c r="L563" s="78">
        <f t="shared" si="56"/>
        <v>1.2</v>
      </c>
      <c r="M563" s="45">
        <f t="shared" si="57"/>
        <v>90</v>
      </c>
      <c r="N563" s="381">
        <v>64.5</v>
      </c>
      <c r="O563" s="376"/>
      <c r="P563" s="374">
        <f>SUM(M563:M583)+N563+O563</f>
        <v>1234.7</v>
      </c>
      <c r="Q563" s="376">
        <v>21.4</v>
      </c>
      <c r="R563" s="374"/>
      <c r="S563" s="379">
        <v>430</v>
      </c>
      <c r="T563" s="376">
        <v>430</v>
      </c>
      <c r="U563" s="379">
        <v>112</v>
      </c>
      <c r="V563" s="406">
        <v>112</v>
      </c>
      <c r="W563" s="379">
        <v>56</v>
      </c>
      <c r="X563" s="376">
        <v>56</v>
      </c>
      <c r="Y563" s="374">
        <f>ROUND((P563-T563),1)</f>
        <v>804.7</v>
      </c>
      <c r="Z563" s="419">
        <f>IF(OR(SUM(V563)="",SUM(Q563)=""),0,IF(OR(SUM(U563)=320,SUM(V563)&gt;0),ROUND((SUM(Q563)-SUM(V563)),1),0))</f>
        <v>-90.6</v>
      </c>
      <c r="AA563" s="419">
        <f>IF(OR(SUM(X563:X583)="",SUM(R563:R583)=""),0,IF(OR(SUM(W563:W583)=160,SUM(X563:X583)&gt;0),ROUND((SUM(R563:R583)-SUM(X563:X583)),1),0))</f>
        <v>-56</v>
      </c>
      <c r="AB563" s="420"/>
      <c r="AC563" s="427">
        <f>SUM(Y563:AA583)</f>
        <v>658.1</v>
      </c>
      <c r="AD563" s="74"/>
    </row>
    <row r="564" spans="1:30" ht="18" customHeight="1">
      <c r="A564" s="81"/>
      <c r="B564" s="97"/>
      <c r="C564" s="98"/>
      <c r="D564" s="42">
        <v>71400119905</v>
      </c>
      <c r="E564" s="43" t="s">
        <v>159</v>
      </c>
      <c r="F564" s="44" t="s">
        <v>163</v>
      </c>
      <c r="G564" s="143">
        <v>1</v>
      </c>
      <c r="H564" s="275">
        <v>30</v>
      </c>
      <c r="I564" s="275">
        <v>60</v>
      </c>
      <c r="J564" s="145">
        <v>39</v>
      </c>
      <c r="K564" s="78">
        <f t="shared" si="55"/>
        <v>1.2</v>
      </c>
      <c r="L564" s="78">
        <f t="shared" si="56"/>
        <v>1.2</v>
      </c>
      <c r="M564" s="45">
        <f t="shared" si="57"/>
        <v>90</v>
      </c>
      <c r="N564" s="382"/>
      <c r="O564" s="378"/>
      <c r="P564" s="377"/>
      <c r="Q564" s="378"/>
      <c r="R564" s="377"/>
      <c r="S564" s="380"/>
      <c r="T564" s="378"/>
      <c r="U564" s="380"/>
      <c r="V564" s="407"/>
      <c r="W564" s="380"/>
      <c r="X564" s="378"/>
      <c r="Y564" s="377"/>
      <c r="Z564" s="422"/>
      <c r="AA564" s="422"/>
      <c r="AB564" s="421"/>
      <c r="AC564" s="428"/>
      <c r="AD564" s="74"/>
    </row>
    <row r="565" spans="1:30" ht="18" customHeight="1">
      <c r="A565" s="81"/>
      <c r="B565" s="97"/>
      <c r="C565" s="98"/>
      <c r="D565" s="42">
        <v>21100180101</v>
      </c>
      <c r="E565" s="43" t="s">
        <v>164</v>
      </c>
      <c r="F565" s="44" t="s">
        <v>165</v>
      </c>
      <c r="G565" s="143">
        <v>1</v>
      </c>
      <c r="H565" s="275">
        <v>15</v>
      </c>
      <c r="I565" s="275">
        <v>60</v>
      </c>
      <c r="J565" s="145">
        <v>17</v>
      </c>
      <c r="K565" s="78">
        <f t="shared" si="55"/>
        <v>1</v>
      </c>
      <c r="L565" s="78">
        <f t="shared" si="56"/>
        <v>1</v>
      </c>
      <c r="M565" s="45">
        <f t="shared" si="57"/>
        <v>60</v>
      </c>
      <c r="N565" s="382"/>
      <c r="O565" s="378"/>
      <c r="P565" s="377"/>
      <c r="Q565" s="378"/>
      <c r="R565" s="377"/>
      <c r="S565" s="380"/>
      <c r="T565" s="378"/>
      <c r="U565" s="380"/>
      <c r="V565" s="407"/>
      <c r="W565" s="380"/>
      <c r="X565" s="378"/>
      <c r="Y565" s="377"/>
      <c r="Z565" s="422"/>
      <c r="AA565" s="422"/>
      <c r="AB565" s="421"/>
      <c r="AC565" s="428"/>
      <c r="AD565" s="74"/>
    </row>
    <row r="566" spans="1:30" ht="18" customHeight="1">
      <c r="A566" s="81"/>
      <c r="B566" s="97"/>
      <c r="C566" s="98"/>
      <c r="D566" s="42">
        <v>21100149701</v>
      </c>
      <c r="E566" s="43" t="s">
        <v>166</v>
      </c>
      <c r="F566" s="44" t="s">
        <v>167</v>
      </c>
      <c r="G566" s="143">
        <v>1</v>
      </c>
      <c r="H566" s="276">
        <v>30</v>
      </c>
      <c r="I566" s="276">
        <v>30</v>
      </c>
      <c r="J566" s="145">
        <v>37</v>
      </c>
      <c r="K566" s="78">
        <f t="shared" si="55"/>
        <v>1.2</v>
      </c>
      <c r="L566" s="78">
        <f t="shared" si="56"/>
        <v>1.2</v>
      </c>
      <c r="M566" s="45">
        <f t="shared" si="57"/>
        <v>63</v>
      </c>
      <c r="N566" s="382"/>
      <c r="O566" s="378"/>
      <c r="P566" s="377"/>
      <c r="Q566" s="378"/>
      <c r="R566" s="377"/>
      <c r="S566" s="380"/>
      <c r="T566" s="378"/>
      <c r="U566" s="380"/>
      <c r="V566" s="407"/>
      <c r="W566" s="380"/>
      <c r="X566" s="378"/>
      <c r="Y566" s="377"/>
      <c r="Z566" s="422"/>
      <c r="AA566" s="422"/>
      <c r="AB566" s="421"/>
      <c r="AC566" s="428"/>
      <c r="AD566" s="74"/>
    </row>
    <row r="567" spans="1:30" ht="18" customHeight="1">
      <c r="A567" s="81"/>
      <c r="B567" s="97"/>
      <c r="C567" s="98"/>
      <c r="D567" s="42">
        <v>21100149702</v>
      </c>
      <c r="E567" s="43" t="s">
        <v>166</v>
      </c>
      <c r="F567" s="44" t="s">
        <v>168</v>
      </c>
      <c r="G567" s="143">
        <v>1</v>
      </c>
      <c r="H567" s="276">
        <v>30</v>
      </c>
      <c r="I567" s="276">
        <v>30</v>
      </c>
      <c r="J567" s="145">
        <v>33</v>
      </c>
      <c r="K567" s="78">
        <f t="shared" si="55"/>
        <v>1</v>
      </c>
      <c r="L567" s="78">
        <f t="shared" si="56"/>
        <v>1.1000000000000001</v>
      </c>
      <c r="M567" s="45">
        <f t="shared" si="57"/>
        <v>54.8</v>
      </c>
      <c r="N567" s="382"/>
      <c r="O567" s="378"/>
      <c r="P567" s="377"/>
      <c r="Q567" s="378"/>
      <c r="R567" s="377"/>
      <c r="S567" s="380"/>
      <c r="T567" s="378"/>
      <c r="U567" s="380"/>
      <c r="V567" s="407"/>
      <c r="W567" s="380"/>
      <c r="X567" s="378"/>
      <c r="Y567" s="377"/>
      <c r="Z567" s="422"/>
      <c r="AA567" s="422"/>
      <c r="AB567" s="421"/>
      <c r="AC567" s="428"/>
      <c r="AD567" s="74"/>
    </row>
    <row r="568" spans="1:30" ht="18" customHeight="1">
      <c r="A568" s="81"/>
      <c r="B568" s="97"/>
      <c r="C568" s="98"/>
      <c r="D568" s="42">
        <v>21100150101</v>
      </c>
      <c r="E568" s="43" t="s">
        <v>169</v>
      </c>
      <c r="F568" s="44" t="s">
        <v>167</v>
      </c>
      <c r="G568" s="143">
        <v>1</v>
      </c>
      <c r="H568" s="275">
        <v>15</v>
      </c>
      <c r="I568" s="275">
        <v>30</v>
      </c>
      <c r="J568" s="145">
        <v>37</v>
      </c>
      <c r="K568" s="78">
        <f t="shared" si="55"/>
        <v>1.2</v>
      </c>
      <c r="L568" s="78">
        <f t="shared" si="56"/>
        <v>1.2</v>
      </c>
      <c r="M568" s="45">
        <f t="shared" si="57"/>
        <v>45</v>
      </c>
      <c r="N568" s="382"/>
      <c r="O568" s="378"/>
      <c r="P568" s="377"/>
      <c r="Q568" s="378"/>
      <c r="R568" s="377"/>
      <c r="S568" s="380"/>
      <c r="T568" s="378"/>
      <c r="U568" s="380"/>
      <c r="V568" s="407"/>
      <c r="W568" s="380"/>
      <c r="X568" s="378"/>
      <c r="Y568" s="377"/>
      <c r="Z568" s="422"/>
      <c r="AA568" s="422"/>
      <c r="AB568" s="421"/>
      <c r="AC568" s="428"/>
      <c r="AD568" s="74"/>
    </row>
    <row r="569" spans="1:30" ht="18" customHeight="1">
      <c r="A569" s="81"/>
      <c r="B569" s="97"/>
      <c r="C569" s="98"/>
      <c r="D569" s="42">
        <v>21100150102</v>
      </c>
      <c r="E569" s="43" t="s">
        <v>169</v>
      </c>
      <c r="F569" s="44" t="s">
        <v>168</v>
      </c>
      <c r="G569" s="143">
        <v>1</v>
      </c>
      <c r="H569" s="275">
        <v>15</v>
      </c>
      <c r="I569" s="275">
        <v>30</v>
      </c>
      <c r="J569" s="145">
        <v>33</v>
      </c>
      <c r="K569" s="78">
        <f t="shared" si="55"/>
        <v>1</v>
      </c>
      <c r="L569" s="78">
        <f t="shared" si="56"/>
        <v>1.1000000000000001</v>
      </c>
      <c r="M569" s="45">
        <f t="shared" si="57"/>
        <v>39.799999999999997</v>
      </c>
      <c r="N569" s="382"/>
      <c r="O569" s="378"/>
      <c r="P569" s="377"/>
      <c r="Q569" s="378"/>
      <c r="R569" s="377"/>
      <c r="S569" s="380"/>
      <c r="T569" s="378"/>
      <c r="U569" s="380"/>
      <c r="V569" s="407"/>
      <c r="W569" s="380"/>
      <c r="X569" s="378"/>
      <c r="Y569" s="377"/>
      <c r="Z569" s="422"/>
      <c r="AA569" s="422"/>
      <c r="AB569" s="421"/>
      <c r="AC569" s="428"/>
      <c r="AD569" s="74"/>
    </row>
    <row r="570" spans="1:30" ht="18" customHeight="1">
      <c r="A570" s="81"/>
      <c r="B570" s="97"/>
      <c r="C570" s="98"/>
      <c r="D570" s="42">
        <v>21100119808</v>
      </c>
      <c r="E570" s="43" t="s">
        <v>159</v>
      </c>
      <c r="F570" s="44" t="s">
        <v>170</v>
      </c>
      <c r="G570" s="143">
        <v>1</v>
      </c>
      <c r="H570" s="276">
        <v>30</v>
      </c>
      <c r="I570" s="276">
        <v>0</v>
      </c>
      <c r="J570" s="145">
        <v>67</v>
      </c>
      <c r="K570" s="78">
        <f t="shared" si="55"/>
        <v>1.3</v>
      </c>
      <c r="L570" s="78">
        <f t="shared" si="56"/>
        <v>0</v>
      </c>
      <c r="M570" s="45">
        <f t="shared" si="57"/>
        <v>39</v>
      </c>
      <c r="N570" s="382"/>
      <c r="O570" s="378"/>
      <c r="P570" s="377"/>
      <c r="Q570" s="378"/>
      <c r="R570" s="377"/>
      <c r="S570" s="380"/>
      <c r="T570" s="378"/>
      <c r="U570" s="380"/>
      <c r="V570" s="407"/>
      <c r="W570" s="380"/>
      <c r="X570" s="378"/>
      <c r="Y570" s="377"/>
      <c r="Z570" s="422"/>
      <c r="AA570" s="422"/>
      <c r="AB570" s="421"/>
      <c r="AC570" s="428"/>
      <c r="AD570" s="74"/>
    </row>
    <row r="571" spans="1:30" ht="18" customHeight="1">
      <c r="A571" s="81"/>
      <c r="B571" s="97"/>
      <c r="C571" s="98"/>
      <c r="D571" s="42">
        <v>21100119808</v>
      </c>
      <c r="E571" s="43" t="s">
        <v>159</v>
      </c>
      <c r="F571" s="44" t="s">
        <v>170</v>
      </c>
      <c r="G571" s="143">
        <v>1</v>
      </c>
      <c r="H571" s="276">
        <v>0</v>
      </c>
      <c r="I571" s="276">
        <v>30</v>
      </c>
      <c r="J571" s="145">
        <v>33</v>
      </c>
      <c r="K571" s="78">
        <f t="shared" si="55"/>
        <v>0</v>
      </c>
      <c r="L571" s="78">
        <f t="shared" si="56"/>
        <v>1.1000000000000001</v>
      </c>
      <c r="M571" s="45">
        <f t="shared" si="57"/>
        <v>24.8</v>
      </c>
      <c r="N571" s="382"/>
      <c r="O571" s="378"/>
      <c r="P571" s="377"/>
      <c r="Q571" s="378"/>
      <c r="R571" s="377"/>
      <c r="S571" s="380"/>
      <c r="T571" s="378"/>
      <c r="U571" s="380"/>
      <c r="V571" s="407"/>
      <c r="W571" s="380"/>
      <c r="X571" s="378"/>
      <c r="Y571" s="377"/>
      <c r="Z571" s="422"/>
      <c r="AA571" s="422"/>
      <c r="AB571" s="421"/>
      <c r="AC571" s="428"/>
      <c r="AD571" s="74"/>
    </row>
    <row r="572" spans="1:30" ht="18" customHeight="1">
      <c r="A572" s="81"/>
      <c r="B572" s="97"/>
      <c r="C572" s="98"/>
      <c r="D572" s="42">
        <v>21100119808</v>
      </c>
      <c r="E572" s="43" t="s">
        <v>159</v>
      </c>
      <c r="F572" s="44" t="s">
        <v>170</v>
      </c>
      <c r="G572" s="143">
        <v>1</v>
      </c>
      <c r="H572" s="276">
        <v>0</v>
      </c>
      <c r="I572" s="276">
        <v>30</v>
      </c>
      <c r="J572" s="145">
        <v>34</v>
      </c>
      <c r="K572" s="78">
        <f t="shared" si="55"/>
        <v>0</v>
      </c>
      <c r="L572" s="78">
        <f t="shared" si="56"/>
        <v>1.1000000000000001</v>
      </c>
      <c r="M572" s="45">
        <f t="shared" si="57"/>
        <v>24.8</v>
      </c>
      <c r="N572" s="382"/>
      <c r="O572" s="378"/>
      <c r="P572" s="377"/>
      <c r="Q572" s="378"/>
      <c r="R572" s="377"/>
      <c r="S572" s="380"/>
      <c r="T572" s="378"/>
      <c r="U572" s="380"/>
      <c r="V572" s="407"/>
      <c r="W572" s="380"/>
      <c r="X572" s="378"/>
      <c r="Y572" s="377"/>
      <c r="Z572" s="422"/>
      <c r="AA572" s="422"/>
      <c r="AB572" s="421"/>
      <c r="AC572" s="428"/>
      <c r="AD572" s="74"/>
    </row>
    <row r="573" spans="1:30" s="122" customFormat="1" ht="18" customHeight="1">
      <c r="A573" s="118"/>
      <c r="B573" s="119"/>
      <c r="C573" s="120"/>
      <c r="D573" s="115"/>
      <c r="E573" s="116" t="s">
        <v>171</v>
      </c>
      <c r="F573" s="117" t="s">
        <v>167</v>
      </c>
      <c r="G573" s="146">
        <v>1</v>
      </c>
      <c r="H573" s="285">
        <v>15</v>
      </c>
      <c r="I573" s="285">
        <v>0</v>
      </c>
      <c r="J573" s="145"/>
      <c r="K573" s="78">
        <f t="shared" si="55"/>
        <v>0</v>
      </c>
      <c r="L573" s="78">
        <f t="shared" si="56"/>
        <v>0</v>
      </c>
      <c r="M573" s="45">
        <f t="shared" si="57"/>
        <v>0</v>
      </c>
      <c r="N573" s="382"/>
      <c r="O573" s="378"/>
      <c r="P573" s="377"/>
      <c r="Q573" s="378"/>
      <c r="R573" s="377"/>
      <c r="S573" s="380"/>
      <c r="T573" s="378"/>
      <c r="U573" s="380"/>
      <c r="V573" s="407"/>
      <c r="W573" s="380"/>
      <c r="X573" s="378"/>
      <c r="Y573" s="377"/>
      <c r="Z573" s="422"/>
      <c r="AA573" s="422"/>
      <c r="AB573" s="421"/>
      <c r="AC573" s="428"/>
      <c r="AD573" s="121"/>
    </row>
    <row r="574" spans="1:30" ht="18" customHeight="1">
      <c r="A574" s="111"/>
      <c r="B574" s="97"/>
      <c r="C574" s="98"/>
      <c r="D574" s="42"/>
      <c r="E574" s="43" t="s">
        <v>416</v>
      </c>
      <c r="F574" s="44" t="s">
        <v>181</v>
      </c>
      <c r="G574" s="143">
        <v>2</v>
      </c>
      <c r="H574" s="276">
        <v>30</v>
      </c>
      <c r="I574" s="276">
        <v>30</v>
      </c>
      <c r="J574" s="145">
        <v>40</v>
      </c>
      <c r="K574" s="78">
        <f t="shared" si="55"/>
        <v>1.2</v>
      </c>
      <c r="L574" s="78">
        <f t="shared" si="56"/>
        <v>1.2</v>
      </c>
      <c r="M574" s="45">
        <f t="shared" si="57"/>
        <v>63</v>
      </c>
      <c r="N574" s="382"/>
      <c r="O574" s="378"/>
      <c r="P574" s="377"/>
      <c r="Q574" s="378"/>
      <c r="R574" s="377"/>
      <c r="S574" s="380"/>
      <c r="T574" s="378"/>
      <c r="U574" s="380"/>
      <c r="V574" s="407"/>
      <c r="W574" s="380"/>
      <c r="X574" s="378"/>
      <c r="Y574" s="377"/>
      <c r="Z574" s="422"/>
      <c r="AA574" s="422"/>
      <c r="AB574" s="421"/>
      <c r="AC574" s="428"/>
      <c r="AD574" s="74"/>
    </row>
    <row r="575" spans="1:30" s="183" customFormat="1" ht="18" customHeight="1">
      <c r="A575" s="111"/>
      <c r="B575" s="97"/>
      <c r="C575" s="98"/>
      <c r="D575" s="42"/>
      <c r="E575" s="43" t="s">
        <v>416</v>
      </c>
      <c r="F575" s="44" t="s">
        <v>204</v>
      </c>
      <c r="G575" s="143">
        <v>2</v>
      </c>
      <c r="H575" s="276">
        <v>30</v>
      </c>
      <c r="I575" s="276">
        <v>30</v>
      </c>
      <c r="J575" s="145">
        <v>40</v>
      </c>
      <c r="K575" s="78">
        <f t="shared" si="55"/>
        <v>1.2</v>
      </c>
      <c r="L575" s="78">
        <f t="shared" si="56"/>
        <v>1.2</v>
      </c>
      <c r="M575" s="45">
        <f t="shared" si="57"/>
        <v>63</v>
      </c>
      <c r="N575" s="382"/>
      <c r="O575" s="378"/>
      <c r="P575" s="377"/>
      <c r="Q575" s="378"/>
      <c r="R575" s="377"/>
      <c r="S575" s="380"/>
      <c r="T575" s="378"/>
      <c r="U575" s="380"/>
      <c r="V575" s="407"/>
      <c r="W575" s="380"/>
      <c r="X575" s="378"/>
      <c r="Y575" s="377"/>
      <c r="Z575" s="422"/>
      <c r="AA575" s="422"/>
      <c r="AB575" s="421"/>
      <c r="AC575" s="428"/>
      <c r="AD575" s="74"/>
    </row>
    <row r="576" spans="1:30" ht="18" customHeight="1">
      <c r="A576" s="111"/>
      <c r="B576" s="97"/>
      <c r="C576" s="98"/>
      <c r="D576" s="42"/>
      <c r="E576" s="43" t="s">
        <v>285</v>
      </c>
      <c r="F576" s="44" t="s">
        <v>181</v>
      </c>
      <c r="G576" s="143">
        <v>2</v>
      </c>
      <c r="H576" s="276">
        <v>30</v>
      </c>
      <c r="I576" s="276">
        <v>30</v>
      </c>
      <c r="J576" s="145">
        <v>40</v>
      </c>
      <c r="K576" s="78">
        <f t="shared" si="55"/>
        <v>1.2</v>
      </c>
      <c r="L576" s="78">
        <f t="shared" si="56"/>
        <v>1.2</v>
      </c>
      <c r="M576" s="45">
        <f t="shared" si="57"/>
        <v>63</v>
      </c>
      <c r="N576" s="382"/>
      <c r="O576" s="378"/>
      <c r="P576" s="377"/>
      <c r="Q576" s="378"/>
      <c r="R576" s="377"/>
      <c r="S576" s="380"/>
      <c r="T576" s="378"/>
      <c r="U576" s="380"/>
      <c r="V576" s="407"/>
      <c r="W576" s="380"/>
      <c r="X576" s="378"/>
      <c r="Y576" s="377"/>
      <c r="Z576" s="422"/>
      <c r="AA576" s="422"/>
      <c r="AB576" s="421"/>
      <c r="AC576" s="428"/>
      <c r="AD576" s="74"/>
    </row>
    <row r="577" spans="1:30" s="183" customFormat="1" ht="18" customHeight="1">
      <c r="A577" s="111"/>
      <c r="B577" s="97"/>
      <c r="C577" s="98"/>
      <c r="D577" s="42"/>
      <c r="E577" s="43" t="s">
        <v>285</v>
      </c>
      <c r="F577" s="44" t="s">
        <v>204</v>
      </c>
      <c r="G577" s="143">
        <v>2</v>
      </c>
      <c r="H577" s="276">
        <v>30</v>
      </c>
      <c r="I577" s="276">
        <v>30</v>
      </c>
      <c r="J577" s="145">
        <v>40</v>
      </c>
      <c r="K577" s="78">
        <f t="shared" si="55"/>
        <v>1.2</v>
      </c>
      <c r="L577" s="78">
        <f t="shared" si="56"/>
        <v>1.2</v>
      </c>
      <c r="M577" s="45">
        <f t="shared" si="57"/>
        <v>63</v>
      </c>
      <c r="N577" s="382"/>
      <c r="O577" s="378"/>
      <c r="P577" s="377"/>
      <c r="Q577" s="378"/>
      <c r="R577" s="377"/>
      <c r="S577" s="380"/>
      <c r="T577" s="378"/>
      <c r="U577" s="380"/>
      <c r="V577" s="407"/>
      <c r="W577" s="380"/>
      <c r="X577" s="378"/>
      <c r="Y577" s="377"/>
      <c r="Z577" s="422"/>
      <c r="AA577" s="422"/>
      <c r="AB577" s="421"/>
      <c r="AC577" s="428"/>
      <c r="AD577" s="74"/>
    </row>
    <row r="578" spans="1:30" ht="18" customHeight="1">
      <c r="A578" s="111"/>
      <c r="B578" s="97"/>
      <c r="C578" s="98"/>
      <c r="D578" s="42"/>
      <c r="E578" s="43" t="s">
        <v>417</v>
      </c>
      <c r="F578" s="44" t="s">
        <v>167</v>
      </c>
      <c r="G578" s="143">
        <v>2</v>
      </c>
      <c r="H578" s="276">
        <v>30</v>
      </c>
      <c r="I578" s="276">
        <v>30</v>
      </c>
      <c r="J578" s="145">
        <v>40</v>
      </c>
      <c r="K578" s="78">
        <f t="shared" si="55"/>
        <v>1.2</v>
      </c>
      <c r="L578" s="78">
        <f t="shared" si="56"/>
        <v>1.2</v>
      </c>
      <c r="M578" s="45">
        <f t="shared" si="57"/>
        <v>63</v>
      </c>
      <c r="N578" s="382"/>
      <c r="O578" s="378"/>
      <c r="P578" s="377"/>
      <c r="Q578" s="378"/>
      <c r="R578" s="377"/>
      <c r="S578" s="380"/>
      <c r="T578" s="378"/>
      <c r="U578" s="380"/>
      <c r="V578" s="407"/>
      <c r="W578" s="380"/>
      <c r="X578" s="378"/>
      <c r="Y578" s="377"/>
      <c r="Z578" s="422"/>
      <c r="AA578" s="422"/>
      <c r="AB578" s="421"/>
      <c r="AC578" s="428"/>
      <c r="AD578" s="74"/>
    </row>
    <row r="579" spans="1:30" ht="18" customHeight="1">
      <c r="A579" s="111"/>
      <c r="B579" s="97"/>
      <c r="C579" s="98"/>
      <c r="D579" s="42"/>
      <c r="E579" s="43" t="s">
        <v>417</v>
      </c>
      <c r="F579" s="44" t="s">
        <v>168</v>
      </c>
      <c r="G579" s="143">
        <v>2</v>
      </c>
      <c r="H579" s="276">
        <v>30</v>
      </c>
      <c r="I579" s="276">
        <v>30</v>
      </c>
      <c r="J579" s="145">
        <v>40</v>
      </c>
      <c r="K579" s="78">
        <f t="shared" si="55"/>
        <v>1.2</v>
      </c>
      <c r="L579" s="78">
        <f t="shared" si="56"/>
        <v>1.2</v>
      </c>
      <c r="M579" s="45">
        <f t="shared" si="57"/>
        <v>63</v>
      </c>
      <c r="N579" s="382"/>
      <c r="O579" s="378"/>
      <c r="P579" s="377"/>
      <c r="Q579" s="378"/>
      <c r="R579" s="377"/>
      <c r="S579" s="380"/>
      <c r="T579" s="378"/>
      <c r="U579" s="380"/>
      <c r="V579" s="407"/>
      <c r="W579" s="380"/>
      <c r="X579" s="378"/>
      <c r="Y579" s="377"/>
      <c r="Z579" s="422"/>
      <c r="AA579" s="422"/>
      <c r="AB579" s="421"/>
      <c r="AC579" s="428"/>
      <c r="AD579" s="74"/>
    </row>
    <row r="580" spans="1:30" ht="18" customHeight="1">
      <c r="A580" s="111"/>
      <c r="B580" s="97"/>
      <c r="C580" s="98"/>
      <c r="D580" s="42"/>
      <c r="E580" s="43" t="s">
        <v>416</v>
      </c>
      <c r="F580" s="44" t="s">
        <v>240</v>
      </c>
      <c r="G580" s="143">
        <v>2</v>
      </c>
      <c r="H580" s="276">
        <v>15</v>
      </c>
      <c r="I580" s="276">
        <v>30</v>
      </c>
      <c r="J580" s="145">
        <v>40</v>
      </c>
      <c r="K580" s="78">
        <f t="shared" si="55"/>
        <v>1.2</v>
      </c>
      <c r="L580" s="78">
        <f t="shared" si="56"/>
        <v>1.2</v>
      </c>
      <c r="M580" s="45">
        <f t="shared" si="57"/>
        <v>45</v>
      </c>
      <c r="N580" s="382"/>
      <c r="O580" s="378"/>
      <c r="P580" s="377"/>
      <c r="Q580" s="378"/>
      <c r="R580" s="377"/>
      <c r="S580" s="380"/>
      <c r="T580" s="378"/>
      <c r="U580" s="380"/>
      <c r="V580" s="407"/>
      <c r="W580" s="380"/>
      <c r="X580" s="378"/>
      <c r="Y580" s="377"/>
      <c r="Z580" s="422"/>
      <c r="AA580" s="422"/>
      <c r="AB580" s="421"/>
      <c r="AC580" s="428"/>
      <c r="AD580" s="74"/>
    </row>
    <row r="581" spans="1:30" ht="18" customHeight="1">
      <c r="A581" s="111"/>
      <c r="B581" s="97"/>
      <c r="C581" s="98"/>
      <c r="D581" s="42"/>
      <c r="E581" s="43" t="s">
        <v>418</v>
      </c>
      <c r="F581" s="44" t="s">
        <v>241</v>
      </c>
      <c r="G581" s="143">
        <v>2</v>
      </c>
      <c r="H581" s="276">
        <v>30</v>
      </c>
      <c r="I581" s="276">
        <v>30</v>
      </c>
      <c r="J581" s="145">
        <v>40</v>
      </c>
      <c r="K581" s="78">
        <f t="shared" si="55"/>
        <v>1.2</v>
      </c>
      <c r="L581" s="78">
        <f t="shared" si="56"/>
        <v>1.2</v>
      </c>
      <c r="M581" s="45">
        <f t="shared" si="57"/>
        <v>63</v>
      </c>
      <c r="N581" s="382"/>
      <c r="O581" s="378"/>
      <c r="P581" s="377"/>
      <c r="Q581" s="378"/>
      <c r="R581" s="377"/>
      <c r="S581" s="380"/>
      <c r="T581" s="378"/>
      <c r="U581" s="380"/>
      <c r="V581" s="407"/>
      <c r="W581" s="380"/>
      <c r="X581" s="378"/>
      <c r="Y581" s="377"/>
      <c r="Z581" s="422"/>
      <c r="AA581" s="422"/>
      <c r="AB581" s="421"/>
      <c r="AC581" s="428"/>
      <c r="AD581" s="74"/>
    </row>
    <row r="582" spans="1:30" ht="18" customHeight="1">
      <c r="A582" s="111"/>
      <c r="B582" s="97"/>
      <c r="C582" s="98"/>
      <c r="D582" s="42"/>
      <c r="E582" s="43" t="s">
        <v>418</v>
      </c>
      <c r="F582" s="44" t="s">
        <v>419</v>
      </c>
      <c r="G582" s="143">
        <v>2</v>
      </c>
      <c r="H582" s="276">
        <v>30</v>
      </c>
      <c r="I582" s="276">
        <v>30</v>
      </c>
      <c r="J582" s="145">
        <v>40</v>
      </c>
      <c r="K582" s="78">
        <f t="shared" si="55"/>
        <v>1.2</v>
      </c>
      <c r="L582" s="78">
        <f t="shared" si="56"/>
        <v>1.2</v>
      </c>
      <c r="M582" s="45">
        <f t="shared" si="57"/>
        <v>63</v>
      </c>
      <c r="N582" s="382"/>
      <c r="O582" s="378"/>
      <c r="P582" s="377"/>
      <c r="Q582" s="378"/>
      <c r="R582" s="377"/>
      <c r="S582" s="380"/>
      <c r="T582" s="378"/>
      <c r="U582" s="380"/>
      <c r="V582" s="407"/>
      <c r="W582" s="380"/>
      <c r="X582" s="378"/>
      <c r="Y582" s="377"/>
      <c r="Z582" s="422"/>
      <c r="AA582" s="422"/>
      <c r="AB582" s="421"/>
      <c r="AC582" s="428"/>
      <c r="AD582" s="74"/>
    </row>
    <row r="583" spans="1:30" ht="18" customHeight="1">
      <c r="A583" s="81"/>
      <c r="B583" s="62"/>
      <c r="C583" s="98"/>
      <c r="D583" s="42"/>
      <c r="E583" s="43" t="s">
        <v>159</v>
      </c>
      <c r="F583" s="44" t="s">
        <v>427</v>
      </c>
      <c r="G583" s="143">
        <v>2</v>
      </c>
      <c r="H583" s="275">
        <v>30</v>
      </c>
      <c r="I583" s="275">
        <v>60</v>
      </c>
      <c r="J583" s="145">
        <v>40</v>
      </c>
      <c r="K583" s="78">
        <f t="shared" si="55"/>
        <v>1.2</v>
      </c>
      <c r="L583" s="78">
        <f t="shared" si="56"/>
        <v>1.2</v>
      </c>
      <c r="M583" s="45">
        <f t="shared" si="57"/>
        <v>90</v>
      </c>
      <c r="N583" s="382"/>
      <c r="O583" s="378"/>
      <c r="P583" s="377"/>
      <c r="Q583" s="378"/>
      <c r="R583" s="377"/>
      <c r="S583" s="380"/>
      <c r="T583" s="378"/>
      <c r="U583" s="380"/>
      <c r="V583" s="407"/>
      <c r="W583" s="380"/>
      <c r="X583" s="378"/>
      <c r="Y583" s="377"/>
      <c r="Z583" s="422"/>
      <c r="AA583" s="422"/>
      <c r="AB583" s="421"/>
      <c r="AC583" s="428"/>
      <c r="AD583" s="74"/>
    </row>
    <row r="584" spans="1:30" ht="18" customHeight="1">
      <c r="A584" s="94">
        <v>28</v>
      </c>
      <c r="B584" s="82" t="s">
        <v>172</v>
      </c>
      <c r="C584" s="91" t="s">
        <v>173</v>
      </c>
      <c r="D584" s="42">
        <v>71400135502</v>
      </c>
      <c r="E584" s="168" t="s">
        <v>333</v>
      </c>
      <c r="F584" s="44" t="s">
        <v>175</v>
      </c>
      <c r="G584" s="143">
        <v>1</v>
      </c>
      <c r="H584" s="286">
        <v>22</v>
      </c>
      <c r="I584" s="286">
        <v>22</v>
      </c>
      <c r="J584" s="145">
        <v>40</v>
      </c>
      <c r="K584" s="78">
        <f t="shared" si="55"/>
        <v>1.2</v>
      </c>
      <c r="L584" s="78">
        <f t="shared" si="56"/>
        <v>1.2</v>
      </c>
      <c r="M584" s="45">
        <f t="shared" si="57"/>
        <v>46.2</v>
      </c>
      <c r="N584" s="381">
        <v>64.5</v>
      </c>
      <c r="O584" s="376"/>
      <c r="P584" s="374">
        <f>SUM(M584:M592)+N584+O584</f>
        <v>173.7</v>
      </c>
      <c r="Q584" s="376"/>
      <c r="R584" s="374"/>
      <c r="S584" s="379"/>
      <c r="T584" s="376"/>
      <c r="U584" s="379"/>
      <c r="V584" s="406"/>
      <c r="W584" s="379"/>
      <c r="X584" s="376"/>
      <c r="Y584" s="374"/>
      <c r="Z584" s="419"/>
      <c r="AA584" s="419"/>
      <c r="AB584" s="420"/>
      <c r="AC584" s="427">
        <f>P584</f>
        <v>173.7</v>
      </c>
      <c r="AD584" s="74"/>
    </row>
    <row r="585" spans="1:30" ht="18" customHeight="1">
      <c r="A585" s="111"/>
      <c r="B585" s="99"/>
      <c r="C585" s="100"/>
      <c r="D585" s="42"/>
      <c r="E585" s="116" t="s">
        <v>171</v>
      </c>
      <c r="F585" s="70" t="s">
        <v>192</v>
      </c>
      <c r="G585" s="42"/>
      <c r="H585" s="286"/>
      <c r="I585" s="286"/>
      <c r="J585" s="145"/>
      <c r="K585" s="78">
        <f t="shared" si="55"/>
        <v>0</v>
      </c>
      <c r="L585" s="78">
        <f t="shared" si="56"/>
        <v>0</v>
      </c>
      <c r="M585" s="45">
        <f t="shared" si="57"/>
        <v>0</v>
      </c>
      <c r="N585" s="382"/>
      <c r="O585" s="378"/>
      <c r="P585" s="377"/>
      <c r="Q585" s="378"/>
      <c r="R585" s="377"/>
      <c r="S585" s="380"/>
      <c r="T585" s="378"/>
      <c r="U585" s="380"/>
      <c r="V585" s="407"/>
      <c r="W585" s="380"/>
      <c r="X585" s="378"/>
      <c r="Y585" s="377"/>
      <c r="Z585" s="422"/>
      <c r="AA585" s="422"/>
      <c r="AB585" s="421"/>
      <c r="AC585" s="428"/>
      <c r="AD585" s="74"/>
    </row>
    <row r="586" spans="1:30" ht="18" customHeight="1">
      <c r="A586" s="111"/>
      <c r="B586" s="99"/>
      <c r="C586" s="100"/>
      <c r="D586" s="42"/>
      <c r="E586" s="42" t="s">
        <v>275</v>
      </c>
      <c r="F586" s="42" t="s">
        <v>157</v>
      </c>
      <c r="G586" s="42">
        <v>2</v>
      </c>
      <c r="H586" s="286">
        <v>30</v>
      </c>
      <c r="I586" s="286">
        <v>30</v>
      </c>
      <c r="J586" s="145">
        <v>40</v>
      </c>
      <c r="K586" s="78">
        <f t="shared" si="55"/>
        <v>1.2</v>
      </c>
      <c r="L586" s="78">
        <f t="shared" si="56"/>
        <v>1.2</v>
      </c>
      <c r="M586" s="45">
        <f t="shared" si="57"/>
        <v>63</v>
      </c>
      <c r="N586" s="382"/>
      <c r="O586" s="378"/>
      <c r="P586" s="377"/>
      <c r="Q586" s="378"/>
      <c r="R586" s="377"/>
      <c r="S586" s="380"/>
      <c r="T586" s="378"/>
      <c r="U586" s="380"/>
      <c r="V586" s="407"/>
      <c r="W586" s="380"/>
      <c r="X586" s="378"/>
      <c r="Y586" s="377"/>
      <c r="Z586" s="422"/>
      <c r="AA586" s="422"/>
      <c r="AB586" s="421"/>
      <c r="AC586" s="428"/>
      <c r="AD586" s="74"/>
    </row>
    <row r="587" spans="1:30" ht="18" hidden="1" customHeight="1">
      <c r="A587" s="111"/>
      <c r="B587" s="99"/>
      <c r="C587" s="100"/>
      <c r="D587" s="42"/>
      <c r="E587" s="42"/>
      <c r="F587" s="42"/>
      <c r="G587" s="42"/>
      <c r="H587" s="286"/>
      <c r="I587" s="286"/>
      <c r="J587" s="145"/>
      <c r="K587" s="78">
        <f t="shared" si="55"/>
        <v>0</v>
      </c>
      <c r="L587" s="78">
        <f t="shared" si="56"/>
        <v>0</v>
      </c>
      <c r="M587" s="45">
        <f t="shared" si="57"/>
        <v>0</v>
      </c>
      <c r="N587" s="382"/>
      <c r="O587" s="378"/>
      <c r="P587" s="377"/>
      <c r="Q587" s="378"/>
      <c r="R587" s="377"/>
      <c r="S587" s="380"/>
      <c r="T587" s="378"/>
      <c r="U587" s="380"/>
      <c r="V587" s="407"/>
      <c r="W587" s="380"/>
      <c r="X587" s="378"/>
      <c r="Y587" s="377"/>
      <c r="Z587" s="422"/>
      <c r="AA587" s="422"/>
      <c r="AB587" s="421"/>
      <c r="AC587" s="428"/>
      <c r="AD587" s="74"/>
    </row>
    <row r="588" spans="1:30" ht="18" hidden="1" customHeight="1">
      <c r="A588" s="111"/>
      <c r="B588" s="99"/>
      <c r="C588" s="100"/>
      <c r="D588" s="42"/>
      <c r="E588" s="42"/>
      <c r="F588" s="42"/>
      <c r="G588" s="42"/>
      <c r="H588" s="286"/>
      <c r="I588" s="286"/>
      <c r="J588" s="145"/>
      <c r="K588" s="78">
        <f t="shared" si="55"/>
        <v>0</v>
      </c>
      <c r="L588" s="78">
        <f t="shared" si="56"/>
        <v>0</v>
      </c>
      <c r="M588" s="45">
        <f t="shared" si="57"/>
        <v>0</v>
      </c>
      <c r="N588" s="382"/>
      <c r="O588" s="378"/>
      <c r="P588" s="377"/>
      <c r="Q588" s="378"/>
      <c r="R588" s="377"/>
      <c r="S588" s="380"/>
      <c r="T588" s="378"/>
      <c r="U588" s="380"/>
      <c r="V588" s="407"/>
      <c r="W588" s="380"/>
      <c r="X588" s="378"/>
      <c r="Y588" s="377"/>
      <c r="Z588" s="422"/>
      <c r="AA588" s="422"/>
      <c r="AB588" s="421"/>
      <c r="AC588" s="428"/>
      <c r="AD588" s="74"/>
    </row>
    <row r="589" spans="1:30" ht="18" hidden="1" customHeight="1">
      <c r="A589" s="111"/>
      <c r="B589" s="99"/>
      <c r="C589" s="100"/>
      <c r="D589" s="42"/>
      <c r="E589" s="42"/>
      <c r="F589" s="42"/>
      <c r="G589" s="42"/>
      <c r="H589" s="286"/>
      <c r="I589" s="286"/>
      <c r="J589" s="145"/>
      <c r="K589" s="78">
        <f t="shared" si="55"/>
        <v>0</v>
      </c>
      <c r="L589" s="78">
        <f t="shared" si="56"/>
        <v>0</v>
      </c>
      <c r="M589" s="45">
        <f t="shared" si="57"/>
        <v>0</v>
      </c>
      <c r="N589" s="382"/>
      <c r="O589" s="378"/>
      <c r="P589" s="377"/>
      <c r="Q589" s="378"/>
      <c r="R589" s="377"/>
      <c r="S589" s="380"/>
      <c r="T589" s="378"/>
      <c r="U589" s="380"/>
      <c r="V589" s="407"/>
      <c r="W589" s="380"/>
      <c r="X589" s="378"/>
      <c r="Y589" s="377"/>
      <c r="Z589" s="422"/>
      <c r="AA589" s="422"/>
      <c r="AB589" s="421"/>
      <c r="AC589" s="428"/>
      <c r="AD589" s="74"/>
    </row>
    <row r="590" spans="1:30" ht="18" hidden="1" customHeight="1">
      <c r="A590" s="111"/>
      <c r="B590" s="99"/>
      <c r="C590" s="100"/>
      <c r="D590" s="42"/>
      <c r="E590" s="42"/>
      <c r="F590" s="42"/>
      <c r="G590" s="42"/>
      <c r="H590" s="286"/>
      <c r="I590" s="286"/>
      <c r="J590" s="145"/>
      <c r="K590" s="78">
        <f t="shared" si="55"/>
        <v>0</v>
      </c>
      <c r="L590" s="78">
        <f t="shared" si="56"/>
        <v>0</v>
      </c>
      <c r="M590" s="45">
        <f t="shared" si="57"/>
        <v>0</v>
      </c>
      <c r="N590" s="382"/>
      <c r="O590" s="378"/>
      <c r="P590" s="377"/>
      <c r="Q590" s="378"/>
      <c r="R590" s="377"/>
      <c r="S590" s="380"/>
      <c r="T590" s="378"/>
      <c r="U590" s="380"/>
      <c r="V590" s="407"/>
      <c r="W590" s="380"/>
      <c r="X590" s="378"/>
      <c r="Y590" s="377"/>
      <c r="Z590" s="422"/>
      <c r="AA590" s="422"/>
      <c r="AB590" s="421"/>
      <c r="AC590" s="428"/>
      <c r="AD590" s="74"/>
    </row>
    <row r="591" spans="1:30" ht="18" hidden="1" customHeight="1">
      <c r="A591" s="111"/>
      <c r="B591" s="99"/>
      <c r="C591" s="100"/>
      <c r="D591" s="42"/>
      <c r="E591" s="42"/>
      <c r="F591" s="42"/>
      <c r="G591" s="42"/>
      <c r="H591" s="286"/>
      <c r="I591" s="286"/>
      <c r="J591" s="145"/>
      <c r="K591" s="78">
        <f t="shared" si="55"/>
        <v>0</v>
      </c>
      <c r="L591" s="78">
        <f t="shared" si="56"/>
        <v>0</v>
      </c>
      <c r="M591" s="45">
        <f t="shared" si="57"/>
        <v>0</v>
      </c>
      <c r="N591" s="382"/>
      <c r="O591" s="378"/>
      <c r="P591" s="377"/>
      <c r="Q591" s="378"/>
      <c r="R591" s="377"/>
      <c r="S591" s="380"/>
      <c r="T591" s="378"/>
      <c r="U591" s="380"/>
      <c r="V591" s="407"/>
      <c r="W591" s="380"/>
      <c r="X591" s="378"/>
      <c r="Y591" s="377"/>
      <c r="Z591" s="422"/>
      <c r="AA591" s="422"/>
      <c r="AB591" s="421"/>
      <c r="AC591" s="428"/>
      <c r="AD591" s="74"/>
    </row>
    <row r="592" spans="1:30" ht="18" hidden="1" customHeight="1">
      <c r="A592" s="111"/>
      <c r="B592" s="99"/>
      <c r="C592" s="100"/>
      <c r="D592" s="42"/>
      <c r="E592" s="42"/>
      <c r="F592" s="42"/>
      <c r="G592" s="42"/>
      <c r="H592" s="286"/>
      <c r="I592" s="286"/>
      <c r="J592" s="145"/>
      <c r="K592" s="78">
        <f t="shared" si="55"/>
        <v>0</v>
      </c>
      <c r="L592" s="78">
        <f t="shared" si="56"/>
        <v>0</v>
      </c>
      <c r="M592" s="45">
        <f t="shared" si="57"/>
        <v>0</v>
      </c>
      <c r="N592" s="382"/>
      <c r="O592" s="378"/>
      <c r="P592" s="377"/>
      <c r="Q592" s="378"/>
      <c r="R592" s="377"/>
      <c r="S592" s="380"/>
      <c r="T592" s="378"/>
      <c r="U592" s="380"/>
      <c r="V592" s="407"/>
      <c r="W592" s="380"/>
      <c r="X592" s="378"/>
      <c r="Y592" s="377"/>
      <c r="Z592" s="422"/>
      <c r="AA592" s="422"/>
      <c r="AB592" s="421"/>
      <c r="AC592" s="428"/>
      <c r="AD592" s="74"/>
    </row>
    <row r="593" spans="1:30" ht="18" customHeight="1">
      <c r="A593" s="94">
        <v>29</v>
      </c>
      <c r="B593" s="82" t="s">
        <v>217</v>
      </c>
      <c r="C593" s="91" t="s">
        <v>218</v>
      </c>
      <c r="D593" s="42">
        <v>71400119904</v>
      </c>
      <c r="E593" s="42" t="s">
        <v>341</v>
      </c>
      <c r="F593" s="42" t="s">
        <v>342</v>
      </c>
      <c r="G593" s="42">
        <v>1</v>
      </c>
      <c r="H593" s="286">
        <v>60</v>
      </c>
      <c r="I593" s="286">
        <v>30</v>
      </c>
      <c r="J593" s="145">
        <v>45</v>
      </c>
      <c r="K593" s="78">
        <f t="shared" si="55"/>
        <v>1.2</v>
      </c>
      <c r="L593" s="78">
        <f t="shared" si="56"/>
        <v>1.2</v>
      </c>
      <c r="M593" s="45">
        <f t="shared" si="57"/>
        <v>99</v>
      </c>
      <c r="N593" s="381"/>
      <c r="O593" s="376"/>
      <c r="P593" s="374">
        <f>SUM(M593:M602)+N593+O593</f>
        <v>162</v>
      </c>
      <c r="Q593" s="376"/>
      <c r="R593" s="374"/>
      <c r="S593" s="379"/>
      <c r="T593" s="376"/>
      <c r="U593" s="379"/>
      <c r="V593" s="406"/>
      <c r="W593" s="379"/>
      <c r="X593" s="376"/>
      <c r="Y593" s="374"/>
      <c r="Z593" s="419"/>
      <c r="AA593" s="419"/>
      <c r="AB593" s="420"/>
      <c r="AC593" s="427">
        <f t="shared" ref="AC593" si="58">P593</f>
        <v>162</v>
      </c>
      <c r="AD593" s="74"/>
    </row>
    <row r="594" spans="1:30" ht="18" customHeight="1">
      <c r="A594" s="111"/>
      <c r="B594" s="99"/>
      <c r="C594" s="100"/>
      <c r="D594" s="42"/>
      <c r="E594" s="42" t="s">
        <v>276</v>
      </c>
      <c r="F594" s="42" t="s">
        <v>233</v>
      </c>
      <c r="G594" s="42">
        <v>1</v>
      </c>
      <c r="H594" s="286">
        <v>30</v>
      </c>
      <c r="I594" s="286">
        <v>30</v>
      </c>
      <c r="J594" s="145">
        <v>40</v>
      </c>
      <c r="K594" s="78">
        <f t="shared" si="55"/>
        <v>1.2</v>
      </c>
      <c r="L594" s="78">
        <f t="shared" si="56"/>
        <v>1.2</v>
      </c>
      <c r="M594" s="45">
        <f t="shared" si="57"/>
        <v>63</v>
      </c>
      <c r="N594" s="382"/>
      <c r="O594" s="378"/>
      <c r="P594" s="377"/>
      <c r="Q594" s="378"/>
      <c r="R594" s="377"/>
      <c r="S594" s="380"/>
      <c r="T594" s="378"/>
      <c r="U594" s="380"/>
      <c r="V594" s="407"/>
      <c r="W594" s="380"/>
      <c r="X594" s="378"/>
      <c r="Y594" s="377"/>
      <c r="Z594" s="422"/>
      <c r="AA594" s="422"/>
      <c r="AB594" s="421"/>
      <c r="AC594" s="428"/>
      <c r="AD594" s="74"/>
    </row>
    <row r="595" spans="1:30" ht="18" hidden="1" customHeight="1">
      <c r="A595" s="111"/>
      <c r="B595" s="99"/>
      <c r="C595" s="100"/>
      <c r="D595" s="42"/>
      <c r="E595" s="42"/>
      <c r="F595" s="42"/>
      <c r="G595" s="42"/>
      <c r="H595" s="286"/>
      <c r="I595" s="286"/>
      <c r="J595" s="145"/>
      <c r="K595" s="78">
        <f t="shared" si="55"/>
        <v>0</v>
      </c>
      <c r="L595" s="78">
        <f t="shared" si="56"/>
        <v>0</v>
      </c>
      <c r="M595" s="45">
        <f t="shared" si="57"/>
        <v>0</v>
      </c>
      <c r="N595" s="382"/>
      <c r="O595" s="378"/>
      <c r="P595" s="377"/>
      <c r="Q595" s="378"/>
      <c r="R595" s="377"/>
      <c r="S595" s="380"/>
      <c r="T595" s="378"/>
      <c r="U595" s="380"/>
      <c r="V595" s="407"/>
      <c r="W595" s="380"/>
      <c r="X595" s="378"/>
      <c r="Y595" s="377"/>
      <c r="Z595" s="422"/>
      <c r="AA595" s="422"/>
      <c r="AB595" s="421"/>
      <c r="AC595" s="428"/>
      <c r="AD595" s="74"/>
    </row>
    <row r="596" spans="1:30" ht="18" hidden="1" customHeight="1">
      <c r="A596" s="111"/>
      <c r="B596" s="99"/>
      <c r="C596" s="100"/>
      <c r="D596" s="42"/>
      <c r="E596" s="42"/>
      <c r="F596" s="42"/>
      <c r="G596" s="42"/>
      <c r="H596" s="286"/>
      <c r="I596" s="286"/>
      <c r="J596" s="145"/>
      <c r="K596" s="78">
        <f t="shared" si="55"/>
        <v>0</v>
      </c>
      <c r="L596" s="78">
        <f t="shared" si="56"/>
        <v>0</v>
      </c>
      <c r="M596" s="45">
        <f t="shared" si="57"/>
        <v>0</v>
      </c>
      <c r="N596" s="382"/>
      <c r="O596" s="378"/>
      <c r="P596" s="377"/>
      <c r="Q596" s="378"/>
      <c r="R596" s="377"/>
      <c r="S596" s="380"/>
      <c r="T596" s="378"/>
      <c r="U596" s="380"/>
      <c r="V596" s="407"/>
      <c r="W596" s="380"/>
      <c r="X596" s="378"/>
      <c r="Y596" s="377"/>
      <c r="Z596" s="422"/>
      <c r="AA596" s="422"/>
      <c r="AB596" s="421"/>
      <c r="AC596" s="428"/>
      <c r="AD596" s="74"/>
    </row>
    <row r="597" spans="1:30" ht="18" hidden="1" customHeight="1">
      <c r="A597" s="111"/>
      <c r="B597" s="99"/>
      <c r="C597" s="100"/>
      <c r="D597" s="42"/>
      <c r="E597" s="42"/>
      <c r="F597" s="42"/>
      <c r="G597" s="42"/>
      <c r="H597" s="286"/>
      <c r="I597" s="286"/>
      <c r="J597" s="145"/>
      <c r="K597" s="78">
        <f t="shared" si="55"/>
        <v>0</v>
      </c>
      <c r="L597" s="78">
        <f t="shared" si="56"/>
        <v>0</v>
      </c>
      <c r="M597" s="45">
        <f t="shared" si="57"/>
        <v>0</v>
      </c>
      <c r="N597" s="382"/>
      <c r="O597" s="378"/>
      <c r="P597" s="377"/>
      <c r="Q597" s="378"/>
      <c r="R597" s="377"/>
      <c r="S597" s="380"/>
      <c r="T597" s="378"/>
      <c r="U597" s="380"/>
      <c r="V597" s="407"/>
      <c r="W597" s="380"/>
      <c r="X597" s="378"/>
      <c r="Y597" s="377"/>
      <c r="Z597" s="422"/>
      <c r="AA597" s="422"/>
      <c r="AB597" s="421"/>
      <c r="AC597" s="428"/>
      <c r="AD597" s="74"/>
    </row>
    <row r="598" spans="1:30" ht="18" hidden="1" customHeight="1">
      <c r="A598" s="111"/>
      <c r="B598" s="99"/>
      <c r="C598" s="100"/>
      <c r="D598" s="42"/>
      <c r="E598" s="42"/>
      <c r="F598" s="42"/>
      <c r="G598" s="42"/>
      <c r="H598" s="286"/>
      <c r="I598" s="286"/>
      <c r="J598" s="145"/>
      <c r="K598" s="78">
        <f t="shared" si="55"/>
        <v>0</v>
      </c>
      <c r="L598" s="78">
        <f t="shared" si="56"/>
        <v>0</v>
      </c>
      <c r="M598" s="45">
        <f t="shared" si="57"/>
        <v>0</v>
      </c>
      <c r="N598" s="382"/>
      <c r="O598" s="378"/>
      <c r="P598" s="377"/>
      <c r="Q598" s="378"/>
      <c r="R598" s="377"/>
      <c r="S598" s="380"/>
      <c r="T598" s="378"/>
      <c r="U598" s="380"/>
      <c r="V598" s="407"/>
      <c r="W598" s="380"/>
      <c r="X598" s="378"/>
      <c r="Y598" s="377"/>
      <c r="Z598" s="422"/>
      <c r="AA598" s="422"/>
      <c r="AB598" s="421"/>
      <c r="AC598" s="428"/>
      <c r="AD598" s="74"/>
    </row>
    <row r="599" spans="1:30" ht="18" hidden="1" customHeight="1">
      <c r="A599" s="111"/>
      <c r="B599" s="99"/>
      <c r="C599" s="100"/>
      <c r="D599" s="42"/>
      <c r="E599" s="42"/>
      <c r="F599" s="42"/>
      <c r="G599" s="42"/>
      <c r="H599" s="286"/>
      <c r="I599" s="286"/>
      <c r="J599" s="145"/>
      <c r="K599" s="78">
        <f t="shared" si="55"/>
        <v>0</v>
      </c>
      <c r="L599" s="78">
        <f t="shared" si="56"/>
        <v>0</v>
      </c>
      <c r="M599" s="45">
        <f t="shared" si="57"/>
        <v>0</v>
      </c>
      <c r="N599" s="382"/>
      <c r="O599" s="378"/>
      <c r="P599" s="377"/>
      <c r="Q599" s="378"/>
      <c r="R599" s="377"/>
      <c r="S599" s="380"/>
      <c r="T599" s="378"/>
      <c r="U599" s="380"/>
      <c r="V599" s="407"/>
      <c r="W599" s="380"/>
      <c r="X599" s="378"/>
      <c r="Y599" s="377"/>
      <c r="Z599" s="422"/>
      <c r="AA599" s="422"/>
      <c r="AB599" s="421"/>
      <c r="AC599" s="428"/>
      <c r="AD599" s="74"/>
    </row>
    <row r="600" spans="1:30" ht="18" hidden="1" customHeight="1">
      <c r="A600" s="111"/>
      <c r="B600" s="99"/>
      <c r="C600" s="100"/>
      <c r="D600" s="42"/>
      <c r="E600" s="42"/>
      <c r="F600" s="42"/>
      <c r="G600" s="42"/>
      <c r="H600" s="286"/>
      <c r="I600" s="286"/>
      <c r="J600" s="145"/>
      <c r="K600" s="78">
        <f t="shared" si="55"/>
        <v>0</v>
      </c>
      <c r="L600" s="78">
        <f t="shared" si="56"/>
        <v>0</v>
      </c>
      <c r="M600" s="45">
        <f t="shared" si="57"/>
        <v>0</v>
      </c>
      <c r="N600" s="382"/>
      <c r="O600" s="378"/>
      <c r="P600" s="377"/>
      <c r="Q600" s="378"/>
      <c r="R600" s="377"/>
      <c r="S600" s="380"/>
      <c r="T600" s="378"/>
      <c r="U600" s="380"/>
      <c r="V600" s="407"/>
      <c r="W600" s="380"/>
      <c r="X600" s="378"/>
      <c r="Y600" s="377"/>
      <c r="Z600" s="422"/>
      <c r="AA600" s="422"/>
      <c r="AB600" s="421"/>
      <c r="AC600" s="428"/>
      <c r="AD600" s="74"/>
    </row>
    <row r="601" spans="1:30" ht="18" hidden="1" customHeight="1">
      <c r="A601" s="111"/>
      <c r="B601" s="99"/>
      <c r="C601" s="100"/>
      <c r="D601" s="42"/>
      <c r="E601" s="42"/>
      <c r="F601" s="42"/>
      <c r="G601" s="42"/>
      <c r="H601" s="286"/>
      <c r="I601" s="286"/>
      <c r="J601" s="145"/>
      <c r="K601" s="78">
        <f t="shared" si="55"/>
        <v>0</v>
      </c>
      <c r="L601" s="78">
        <f t="shared" si="56"/>
        <v>0</v>
      </c>
      <c r="M601" s="45">
        <f t="shared" si="57"/>
        <v>0</v>
      </c>
      <c r="N601" s="382"/>
      <c r="O601" s="378"/>
      <c r="P601" s="377"/>
      <c r="Q601" s="378"/>
      <c r="R601" s="377"/>
      <c r="S601" s="380"/>
      <c r="T601" s="378"/>
      <c r="U601" s="380"/>
      <c r="V601" s="407"/>
      <c r="W601" s="380"/>
      <c r="X601" s="378"/>
      <c r="Y601" s="377"/>
      <c r="Z601" s="422"/>
      <c r="AA601" s="422"/>
      <c r="AB601" s="421"/>
      <c r="AC601" s="428"/>
      <c r="AD601" s="74"/>
    </row>
    <row r="602" spans="1:30" ht="18" hidden="1" customHeight="1">
      <c r="A602" s="111"/>
      <c r="B602" s="99"/>
      <c r="C602" s="100"/>
      <c r="D602" s="42"/>
      <c r="E602" s="42"/>
      <c r="F602" s="42"/>
      <c r="G602" s="42"/>
      <c r="H602" s="286"/>
      <c r="I602" s="286"/>
      <c r="J602" s="145"/>
      <c r="K602" s="78">
        <f t="shared" si="55"/>
        <v>0</v>
      </c>
      <c r="L602" s="78">
        <f t="shared" si="56"/>
        <v>0</v>
      </c>
      <c r="M602" s="45">
        <f t="shared" si="57"/>
        <v>0</v>
      </c>
      <c r="N602" s="382"/>
      <c r="O602" s="378"/>
      <c r="P602" s="377"/>
      <c r="Q602" s="378"/>
      <c r="R602" s="377"/>
      <c r="S602" s="380"/>
      <c r="T602" s="378"/>
      <c r="U602" s="380"/>
      <c r="V602" s="407"/>
      <c r="W602" s="380"/>
      <c r="X602" s="378"/>
      <c r="Y602" s="377"/>
      <c r="Z602" s="422"/>
      <c r="AA602" s="422"/>
      <c r="AB602" s="421"/>
      <c r="AC602" s="428"/>
      <c r="AD602" s="74"/>
    </row>
    <row r="603" spans="1:30" ht="18" customHeight="1">
      <c r="A603" s="94">
        <v>30</v>
      </c>
      <c r="B603" s="82" t="s">
        <v>301</v>
      </c>
      <c r="C603" s="91" t="s">
        <v>302</v>
      </c>
      <c r="D603" s="42">
        <v>71400119913</v>
      </c>
      <c r="E603" s="42" t="s">
        <v>159</v>
      </c>
      <c r="F603" s="42" t="s">
        <v>303</v>
      </c>
      <c r="G603" s="42" t="s">
        <v>304</v>
      </c>
      <c r="H603" s="286">
        <v>30</v>
      </c>
      <c r="I603" s="286">
        <v>60</v>
      </c>
      <c r="J603" s="145">
        <v>49</v>
      </c>
      <c r="K603" s="78">
        <f t="shared" si="55"/>
        <v>1.2</v>
      </c>
      <c r="L603" s="78">
        <f t="shared" si="56"/>
        <v>1.2</v>
      </c>
      <c r="M603" s="45">
        <f t="shared" si="57"/>
        <v>90</v>
      </c>
      <c r="N603" s="381"/>
      <c r="O603" s="376"/>
      <c r="P603" s="374">
        <f>SUM(M603:M612)+N603+O603</f>
        <v>90</v>
      </c>
      <c r="Q603" s="376"/>
      <c r="R603" s="374"/>
      <c r="S603" s="379"/>
      <c r="T603" s="376"/>
      <c r="U603" s="379"/>
      <c r="V603" s="406"/>
      <c r="W603" s="379"/>
      <c r="X603" s="376"/>
      <c r="Y603" s="374"/>
      <c r="Z603" s="419"/>
      <c r="AA603" s="419"/>
      <c r="AB603" s="420"/>
      <c r="AC603" s="427">
        <f t="shared" ref="AC603" si="59">P603</f>
        <v>90</v>
      </c>
      <c r="AD603" s="74"/>
    </row>
    <row r="604" spans="1:30" ht="18" hidden="1" customHeight="1">
      <c r="A604" s="111"/>
      <c r="B604" s="99"/>
      <c r="C604" s="100"/>
      <c r="D604" s="42"/>
      <c r="E604" s="42"/>
      <c r="F604" s="42"/>
      <c r="G604" s="42"/>
      <c r="H604" s="286"/>
      <c r="I604" s="286"/>
      <c r="J604" s="145"/>
      <c r="K604" s="78">
        <f t="shared" si="55"/>
        <v>0</v>
      </c>
      <c r="L604" s="78">
        <f t="shared" si="56"/>
        <v>0</v>
      </c>
      <c r="M604" s="45">
        <f t="shared" si="57"/>
        <v>0</v>
      </c>
      <c r="N604" s="382"/>
      <c r="O604" s="378"/>
      <c r="P604" s="377"/>
      <c r="Q604" s="378"/>
      <c r="R604" s="377"/>
      <c r="S604" s="380"/>
      <c r="T604" s="378"/>
      <c r="U604" s="380"/>
      <c r="V604" s="407"/>
      <c r="W604" s="380"/>
      <c r="X604" s="378"/>
      <c r="Y604" s="377"/>
      <c r="Z604" s="422"/>
      <c r="AA604" s="422"/>
      <c r="AB604" s="421"/>
      <c r="AC604" s="428"/>
      <c r="AD604" s="74"/>
    </row>
    <row r="605" spans="1:30" ht="18" hidden="1" customHeight="1">
      <c r="A605" s="111"/>
      <c r="B605" s="99"/>
      <c r="C605" s="100"/>
      <c r="D605" s="42"/>
      <c r="E605" s="42"/>
      <c r="F605" s="42"/>
      <c r="G605" s="42"/>
      <c r="H605" s="286"/>
      <c r="I605" s="286"/>
      <c r="J605" s="145"/>
      <c r="K605" s="78">
        <f t="shared" si="55"/>
        <v>0</v>
      </c>
      <c r="L605" s="78">
        <f t="shared" si="56"/>
        <v>0</v>
      </c>
      <c r="M605" s="45">
        <f t="shared" si="57"/>
        <v>0</v>
      </c>
      <c r="N605" s="382"/>
      <c r="O605" s="378"/>
      <c r="P605" s="377"/>
      <c r="Q605" s="378"/>
      <c r="R605" s="377"/>
      <c r="S605" s="380"/>
      <c r="T605" s="378"/>
      <c r="U605" s="380"/>
      <c r="V605" s="407"/>
      <c r="W605" s="380"/>
      <c r="X605" s="378"/>
      <c r="Y605" s="377"/>
      <c r="Z605" s="422"/>
      <c r="AA605" s="422"/>
      <c r="AB605" s="421"/>
      <c r="AC605" s="428"/>
      <c r="AD605" s="74"/>
    </row>
    <row r="606" spans="1:30" ht="18" hidden="1" customHeight="1">
      <c r="A606" s="111"/>
      <c r="B606" s="99"/>
      <c r="C606" s="100"/>
      <c r="D606" s="42"/>
      <c r="E606" s="42"/>
      <c r="F606" s="42"/>
      <c r="G606" s="42"/>
      <c r="H606" s="286"/>
      <c r="I606" s="286"/>
      <c r="J606" s="145"/>
      <c r="K606" s="78">
        <f t="shared" si="55"/>
        <v>0</v>
      </c>
      <c r="L606" s="78">
        <f t="shared" si="56"/>
        <v>0</v>
      </c>
      <c r="M606" s="45">
        <f t="shared" si="57"/>
        <v>0</v>
      </c>
      <c r="N606" s="382"/>
      <c r="O606" s="378"/>
      <c r="P606" s="377"/>
      <c r="Q606" s="378"/>
      <c r="R606" s="377"/>
      <c r="S606" s="380"/>
      <c r="T606" s="378"/>
      <c r="U606" s="380"/>
      <c r="V606" s="407"/>
      <c r="W606" s="380"/>
      <c r="X606" s="378"/>
      <c r="Y606" s="377"/>
      <c r="Z606" s="422"/>
      <c r="AA606" s="422"/>
      <c r="AB606" s="421"/>
      <c r="AC606" s="428"/>
      <c r="AD606" s="74"/>
    </row>
    <row r="607" spans="1:30" ht="18" hidden="1" customHeight="1">
      <c r="A607" s="111"/>
      <c r="B607" s="99"/>
      <c r="C607" s="100"/>
      <c r="D607" s="42"/>
      <c r="E607" s="42"/>
      <c r="F607" s="42"/>
      <c r="G607" s="42"/>
      <c r="H607" s="286"/>
      <c r="I607" s="286"/>
      <c r="J607" s="145"/>
      <c r="K607" s="78">
        <f t="shared" si="55"/>
        <v>0</v>
      </c>
      <c r="L607" s="78">
        <f t="shared" si="56"/>
        <v>0</v>
      </c>
      <c r="M607" s="45">
        <f t="shared" si="57"/>
        <v>0</v>
      </c>
      <c r="N607" s="382"/>
      <c r="O607" s="378"/>
      <c r="P607" s="377"/>
      <c r="Q607" s="378"/>
      <c r="R607" s="377"/>
      <c r="S607" s="380"/>
      <c r="T607" s="378"/>
      <c r="U607" s="380"/>
      <c r="V607" s="407"/>
      <c r="W607" s="380"/>
      <c r="X607" s="378"/>
      <c r="Y607" s="377"/>
      <c r="Z607" s="422"/>
      <c r="AA607" s="422"/>
      <c r="AB607" s="421"/>
      <c r="AC607" s="428"/>
      <c r="AD607" s="74"/>
    </row>
    <row r="608" spans="1:30" ht="18" hidden="1" customHeight="1">
      <c r="A608" s="111"/>
      <c r="B608" s="99"/>
      <c r="C608" s="100"/>
      <c r="D608" s="42"/>
      <c r="E608" s="42"/>
      <c r="F608" s="42"/>
      <c r="G608" s="42"/>
      <c r="H608" s="286"/>
      <c r="I608" s="286"/>
      <c r="J608" s="145"/>
      <c r="K608" s="78">
        <f t="shared" si="55"/>
        <v>0</v>
      </c>
      <c r="L608" s="78">
        <f t="shared" si="56"/>
        <v>0</v>
      </c>
      <c r="M608" s="45">
        <f t="shared" si="57"/>
        <v>0</v>
      </c>
      <c r="N608" s="382"/>
      <c r="O608" s="378"/>
      <c r="P608" s="377"/>
      <c r="Q608" s="378"/>
      <c r="R608" s="377"/>
      <c r="S608" s="380"/>
      <c r="T608" s="378"/>
      <c r="U608" s="380"/>
      <c r="V608" s="407"/>
      <c r="W608" s="380"/>
      <c r="X608" s="378"/>
      <c r="Y608" s="377"/>
      <c r="Z608" s="422"/>
      <c r="AA608" s="422"/>
      <c r="AB608" s="421"/>
      <c r="AC608" s="428"/>
      <c r="AD608" s="74"/>
    </row>
    <row r="609" spans="1:30" ht="18" hidden="1" customHeight="1">
      <c r="A609" s="111"/>
      <c r="B609" s="99"/>
      <c r="C609" s="100"/>
      <c r="D609" s="42"/>
      <c r="E609" s="42"/>
      <c r="F609" s="42"/>
      <c r="G609" s="42"/>
      <c r="H609" s="286"/>
      <c r="I609" s="286"/>
      <c r="J609" s="145"/>
      <c r="K609" s="78">
        <f t="shared" si="55"/>
        <v>0</v>
      </c>
      <c r="L609" s="78">
        <f t="shared" si="56"/>
        <v>0</v>
      </c>
      <c r="M609" s="45">
        <f t="shared" si="57"/>
        <v>0</v>
      </c>
      <c r="N609" s="382"/>
      <c r="O609" s="378"/>
      <c r="P609" s="377"/>
      <c r="Q609" s="378"/>
      <c r="R609" s="377"/>
      <c r="S609" s="380"/>
      <c r="T609" s="378"/>
      <c r="U609" s="380"/>
      <c r="V609" s="407"/>
      <c r="W609" s="380"/>
      <c r="X609" s="378"/>
      <c r="Y609" s="377"/>
      <c r="Z609" s="422"/>
      <c r="AA609" s="422"/>
      <c r="AB609" s="421"/>
      <c r="AC609" s="428"/>
      <c r="AD609" s="74"/>
    </row>
    <row r="610" spans="1:30" ht="18" hidden="1" customHeight="1">
      <c r="A610" s="111"/>
      <c r="B610" s="99"/>
      <c r="C610" s="100"/>
      <c r="D610" s="42"/>
      <c r="E610" s="42"/>
      <c r="F610" s="42"/>
      <c r="G610" s="42"/>
      <c r="H610" s="286"/>
      <c r="I610" s="286"/>
      <c r="J610" s="145"/>
      <c r="K610" s="78">
        <f t="shared" ref="K610:K673" si="60">IF(OR(LEFT(E610,2)="ĐA",LEFT(E610,2)="DA",LEFT(E610,5)="Đồ án",LEFT(E610,5)="Đồán ",LEFT(E610,9)="Sinh hoạt",LEFT(E610,9)="sinh hoạt",LEFT(E610,6)="Cố vấn",LEFT(E610,6)="cố vấn",LEFT(E610,4)="cvht",LEFT(E610,4)="CVHT",LEFT(E610,4)="shcn",LEFT(E610,4)="SHCN"),0,(IF(AND(H610&gt;0,J610&gt;0),IF(J610&gt;60,1.3,IF(J610&gt;35,1.2,1)),0)))</f>
        <v>0</v>
      </c>
      <c r="L610" s="78">
        <f t="shared" ref="L610:L673" si="61">IF(OR(LEFT(E610,2)="ĐA",LEFT(E610,2)="DA",LEFT(E610,5)="Đồ án",LEFT(E610,5)="Đồán "),0,IF(AND(J610&gt;0,I610&gt;0),IF(AND(OR(LEFT(E610,4)="GDQP",LEFT(E610,4)="gdqp",LEFT(E610,19)="Giáo dục quốc phòng"),J610&gt;50),1.3,IF(J610&gt;35,1.2,IF(J610&gt;29,1.1,1))),0))</f>
        <v>0</v>
      </c>
      <c r="M610" s="45">
        <f t="shared" ref="M610:M673" si="62">ROUND(IF(OR(LEFT(E610,2)="ĐA",LEFT(E610,2)="DA",LEFT(E610,5)="Đồ án",LEFT(E610,5)="Đồán "),J610*0.5,(IF(H610&gt;0,H610*K610,"0")+IF(I610&gt;0,(I610*0.75)*L610,"0"))),1)</f>
        <v>0</v>
      </c>
      <c r="N610" s="382"/>
      <c r="O610" s="378"/>
      <c r="P610" s="377"/>
      <c r="Q610" s="378"/>
      <c r="R610" s="377"/>
      <c r="S610" s="380"/>
      <c r="T610" s="378"/>
      <c r="U610" s="380"/>
      <c r="V610" s="407"/>
      <c r="W610" s="380"/>
      <c r="X610" s="378"/>
      <c r="Y610" s="377"/>
      <c r="Z610" s="422"/>
      <c r="AA610" s="422"/>
      <c r="AB610" s="421"/>
      <c r="AC610" s="428"/>
      <c r="AD610" s="74"/>
    </row>
    <row r="611" spans="1:30" ht="18" hidden="1" customHeight="1">
      <c r="A611" s="111"/>
      <c r="B611" s="99"/>
      <c r="C611" s="100"/>
      <c r="D611" s="42"/>
      <c r="E611" s="42"/>
      <c r="F611" s="42"/>
      <c r="G611" s="42"/>
      <c r="H611" s="286"/>
      <c r="I611" s="286"/>
      <c r="J611" s="145"/>
      <c r="K611" s="78">
        <f t="shared" si="60"/>
        <v>0</v>
      </c>
      <c r="L611" s="78">
        <f t="shared" si="61"/>
        <v>0</v>
      </c>
      <c r="M611" s="45">
        <f t="shared" si="62"/>
        <v>0</v>
      </c>
      <c r="N611" s="382"/>
      <c r="O611" s="378"/>
      <c r="P611" s="377"/>
      <c r="Q611" s="378"/>
      <c r="R611" s="377"/>
      <c r="S611" s="380"/>
      <c r="T611" s="378"/>
      <c r="U611" s="380"/>
      <c r="V611" s="407"/>
      <c r="W611" s="380"/>
      <c r="X611" s="378"/>
      <c r="Y611" s="377"/>
      <c r="Z611" s="422"/>
      <c r="AA611" s="422"/>
      <c r="AB611" s="421"/>
      <c r="AC611" s="428"/>
      <c r="AD611" s="74"/>
    </row>
    <row r="612" spans="1:30" ht="18" hidden="1" customHeight="1">
      <c r="A612" s="111"/>
      <c r="B612" s="99"/>
      <c r="C612" s="100"/>
      <c r="D612" s="42"/>
      <c r="E612" s="42"/>
      <c r="F612" s="42"/>
      <c r="G612" s="42"/>
      <c r="H612" s="286"/>
      <c r="I612" s="286"/>
      <c r="J612" s="145"/>
      <c r="K612" s="78">
        <f t="shared" si="60"/>
        <v>0</v>
      </c>
      <c r="L612" s="78">
        <f t="shared" si="61"/>
        <v>0</v>
      </c>
      <c r="M612" s="45">
        <f t="shared" si="62"/>
        <v>0</v>
      </c>
      <c r="N612" s="382"/>
      <c r="O612" s="378"/>
      <c r="P612" s="377"/>
      <c r="Q612" s="378"/>
      <c r="R612" s="377"/>
      <c r="S612" s="380"/>
      <c r="T612" s="378"/>
      <c r="U612" s="380"/>
      <c r="V612" s="407"/>
      <c r="W612" s="380"/>
      <c r="X612" s="378"/>
      <c r="Y612" s="377"/>
      <c r="Z612" s="422"/>
      <c r="AA612" s="422"/>
      <c r="AB612" s="421"/>
      <c r="AC612" s="428"/>
      <c r="AD612" s="74"/>
    </row>
    <row r="613" spans="1:30" ht="18" customHeight="1">
      <c r="A613" s="94">
        <v>31</v>
      </c>
      <c r="B613" s="82" t="s">
        <v>219</v>
      </c>
      <c r="C613" s="91" t="s">
        <v>43</v>
      </c>
      <c r="D613" s="42"/>
      <c r="E613" s="43" t="s">
        <v>159</v>
      </c>
      <c r="F613" s="44" t="s">
        <v>423</v>
      </c>
      <c r="G613" s="143">
        <v>2</v>
      </c>
      <c r="H613" s="275">
        <v>30</v>
      </c>
      <c r="I613" s="275">
        <v>60</v>
      </c>
      <c r="J613" s="145">
        <v>40</v>
      </c>
      <c r="K613" s="78">
        <f t="shared" si="60"/>
        <v>1.2</v>
      </c>
      <c r="L613" s="78">
        <f t="shared" si="61"/>
        <v>1.2</v>
      </c>
      <c r="M613" s="45">
        <f t="shared" si="62"/>
        <v>90</v>
      </c>
      <c r="N613" s="381">
        <v>64.5</v>
      </c>
      <c r="O613" s="376"/>
      <c r="P613" s="374">
        <f>SUM(M613:M622)+N613+O613</f>
        <v>154.5</v>
      </c>
      <c r="Q613" s="376"/>
      <c r="R613" s="374"/>
      <c r="S613" s="379"/>
      <c r="T613" s="376"/>
      <c r="U613" s="379"/>
      <c r="V613" s="406"/>
      <c r="W613" s="379"/>
      <c r="X613" s="376"/>
      <c r="Y613" s="374"/>
      <c r="Z613" s="419"/>
      <c r="AA613" s="419"/>
      <c r="AB613" s="420"/>
      <c r="AC613" s="427">
        <f t="shared" ref="AC613" si="63">P613</f>
        <v>154.5</v>
      </c>
      <c r="AD613" s="74"/>
    </row>
    <row r="614" spans="1:30" ht="18" customHeight="1">
      <c r="A614" s="111"/>
      <c r="B614" s="99"/>
      <c r="C614" s="100"/>
      <c r="D614" s="42"/>
      <c r="E614" s="116" t="s">
        <v>171</v>
      </c>
      <c r="F614" s="42" t="s">
        <v>331</v>
      </c>
      <c r="G614" s="42"/>
      <c r="H614" s="286"/>
      <c r="I614" s="286"/>
      <c r="J614" s="145"/>
      <c r="K614" s="78">
        <f t="shared" si="60"/>
        <v>0</v>
      </c>
      <c r="L614" s="78">
        <f t="shared" si="61"/>
        <v>0</v>
      </c>
      <c r="M614" s="45">
        <f t="shared" si="62"/>
        <v>0</v>
      </c>
      <c r="N614" s="382"/>
      <c r="O614" s="378"/>
      <c r="P614" s="377"/>
      <c r="Q614" s="378"/>
      <c r="R614" s="377"/>
      <c r="S614" s="380"/>
      <c r="T614" s="378"/>
      <c r="U614" s="380"/>
      <c r="V614" s="407"/>
      <c r="W614" s="380"/>
      <c r="X614" s="378"/>
      <c r="Y614" s="377"/>
      <c r="Z614" s="422"/>
      <c r="AA614" s="422"/>
      <c r="AB614" s="421"/>
      <c r="AC614" s="428"/>
      <c r="AD614" s="74"/>
    </row>
    <row r="615" spans="1:30" ht="18" hidden="1" customHeight="1">
      <c r="A615" s="111"/>
      <c r="B615" s="99"/>
      <c r="C615" s="100"/>
      <c r="D615" s="42"/>
      <c r="E615" s="42"/>
      <c r="F615" s="42"/>
      <c r="G615" s="42"/>
      <c r="H615" s="286"/>
      <c r="I615" s="286"/>
      <c r="J615" s="145"/>
      <c r="K615" s="78">
        <f t="shared" si="60"/>
        <v>0</v>
      </c>
      <c r="L615" s="78">
        <f t="shared" si="61"/>
        <v>0</v>
      </c>
      <c r="M615" s="45">
        <f t="shared" si="62"/>
        <v>0</v>
      </c>
      <c r="N615" s="382"/>
      <c r="O615" s="378"/>
      <c r="P615" s="377"/>
      <c r="Q615" s="378"/>
      <c r="R615" s="377"/>
      <c r="S615" s="380"/>
      <c r="T615" s="378"/>
      <c r="U615" s="380"/>
      <c r="V615" s="407"/>
      <c r="W615" s="380"/>
      <c r="X615" s="378"/>
      <c r="Y615" s="377"/>
      <c r="Z615" s="422"/>
      <c r="AA615" s="422"/>
      <c r="AB615" s="421"/>
      <c r="AC615" s="428"/>
      <c r="AD615" s="74"/>
    </row>
    <row r="616" spans="1:30" ht="20.25" hidden="1" customHeight="1">
      <c r="A616" s="111"/>
      <c r="B616" s="99"/>
      <c r="C616" s="100"/>
      <c r="D616" s="42"/>
      <c r="E616" s="42"/>
      <c r="F616" s="42"/>
      <c r="G616" s="42"/>
      <c r="H616" s="286"/>
      <c r="I616" s="286"/>
      <c r="J616" s="145"/>
      <c r="K616" s="78">
        <f t="shared" si="60"/>
        <v>0</v>
      </c>
      <c r="L616" s="78">
        <f t="shared" si="61"/>
        <v>0</v>
      </c>
      <c r="M616" s="45">
        <f t="shared" si="62"/>
        <v>0</v>
      </c>
      <c r="N616" s="382"/>
      <c r="O616" s="378"/>
      <c r="P616" s="377"/>
      <c r="Q616" s="378"/>
      <c r="R616" s="377"/>
      <c r="S616" s="380"/>
      <c r="T616" s="378"/>
      <c r="U616" s="380"/>
      <c r="V616" s="407"/>
      <c r="W616" s="380"/>
      <c r="X616" s="378"/>
      <c r="Y616" s="377"/>
      <c r="Z616" s="422"/>
      <c r="AA616" s="422"/>
      <c r="AB616" s="421"/>
      <c r="AC616" s="428"/>
      <c r="AD616" s="74"/>
    </row>
    <row r="617" spans="1:30" ht="18" hidden="1" customHeight="1">
      <c r="A617" s="111"/>
      <c r="B617" s="99"/>
      <c r="C617" s="100"/>
      <c r="D617" s="42"/>
      <c r="E617" s="42"/>
      <c r="F617" s="42"/>
      <c r="G617" s="42"/>
      <c r="H617" s="286"/>
      <c r="I617" s="286"/>
      <c r="J617" s="145"/>
      <c r="K617" s="78">
        <f t="shared" si="60"/>
        <v>0</v>
      </c>
      <c r="L617" s="78">
        <f t="shared" si="61"/>
        <v>0</v>
      </c>
      <c r="M617" s="45">
        <f t="shared" si="62"/>
        <v>0</v>
      </c>
      <c r="N617" s="382"/>
      <c r="O617" s="378"/>
      <c r="P617" s="377"/>
      <c r="Q617" s="378"/>
      <c r="R617" s="377"/>
      <c r="S617" s="380"/>
      <c r="T617" s="378"/>
      <c r="U617" s="380"/>
      <c r="V617" s="407"/>
      <c r="W617" s="380"/>
      <c r="X617" s="378"/>
      <c r="Y617" s="377"/>
      <c r="Z617" s="422"/>
      <c r="AA617" s="422"/>
      <c r="AB617" s="421"/>
      <c r="AC617" s="428"/>
      <c r="AD617" s="74"/>
    </row>
    <row r="618" spans="1:30" ht="18" hidden="1" customHeight="1">
      <c r="A618" s="111"/>
      <c r="B618" s="99"/>
      <c r="C618" s="100"/>
      <c r="D618" s="42"/>
      <c r="E618" s="42"/>
      <c r="F618" s="42"/>
      <c r="G618" s="42"/>
      <c r="H618" s="286"/>
      <c r="I618" s="286"/>
      <c r="J618" s="145"/>
      <c r="K618" s="78">
        <f t="shared" si="60"/>
        <v>0</v>
      </c>
      <c r="L618" s="78">
        <f t="shared" si="61"/>
        <v>0</v>
      </c>
      <c r="M618" s="45">
        <f t="shared" si="62"/>
        <v>0</v>
      </c>
      <c r="N618" s="382"/>
      <c r="O618" s="378"/>
      <c r="P618" s="377"/>
      <c r="Q618" s="378"/>
      <c r="R618" s="377"/>
      <c r="S618" s="380"/>
      <c r="T618" s="378"/>
      <c r="U618" s="380"/>
      <c r="V618" s="407"/>
      <c r="W618" s="380"/>
      <c r="X618" s="378"/>
      <c r="Y618" s="377"/>
      <c r="Z618" s="422"/>
      <c r="AA618" s="422"/>
      <c r="AB618" s="421"/>
      <c r="AC618" s="428"/>
      <c r="AD618" s="74"/>
    </row>
    <row r="619" spans="1:30" ht="18" hidden="1" customHeight="1">
      <c r="A619" s="111"/>
      <c r="B619" s="99"/>
      <c r="C619" s="100"/>
      <c r="D619" s="42"/>
      <c r="E619" s="42"/>
      <c r="F619" s="42"/>
      <c r="G619" s="42"/>
      <c r="H619" s="286"/>
      <c r="I619" s="286"/>
      <c r="J619" s="145"/>
      <c r="K619" s="78">
        <f t="shared" si="60"/>
        <v>0</v>
      </c>
      <c r="L619" s="78">
        <f t="shared" si="61"/>
        <v>0</v>
      </c>
      <c r="M619" s="45">
        <f t="shared" si="62"/>
        <v>0</v>
      </c>
      <c r="N619" s="382"/>
      <c r="O619" s="378"/>
      <c r="P619" s="377"/>
      <c r="Q619" s="378"/>
      <c r="R619" s="377"/>
      <c r="S619" s="380"/>
      <c r="T619" s="378"/>
      <c r="U619" s="380"/>
      <c r="V619" s="407"/>
      <c r="W619" s="380"/>
      <c r="X619" s="378"/>
      <c r="Y619" s="377"/>
      <c r="Z619" s="422"/>
      <c r="AA619" s="422"/>
      <c r="AB619" s="421"/>
      <c r="AC619" s="428"/>
      <c r="AD619" s="74"/>
    </row>
    <row r="620" spans="1:30" ht="18" hidden="1" customHeight="1">
      <c r="A620" s="111"/>
      <c r="B620" s="99"/>
      <c r="C620" s="100"/>
      <c r="D620" s="42"/>
      <c r="E620" s="42"/>
      <c r="F620" s="42"/>
      <c r="G620" s="42"/>
      <c r="H620" s="286"/>
      <c r="I620" s="286"/>
      <c r="J620" s="145"/>
      <c r="K620" s="78">
        <f t="shared" si="60"/>
        <v>0</v>
      </c>
      <c r="L620" s="78">
        <f t="shared" si="61"/>
        <v>0</v>
      </c>
      <c r="M620" s="45">
        <f t="shared" si="62"/>
        <v>0</v>
      </c>
      <c r="N620" s="382"/>
      <c r="O620" s="378"/>
      <c r="P620" s="377"/>
      <c r="Q620" s="378"/>
      <c r="R620" s="377"/>
      <c r="S620" s="380"/>
      <c r="T620" s="378"/>
      <c r="U620" s="380"/>
      <c r="V620" s="407"/>
      <c r="W620" s="380"/>
      <c r="X620" s="378"/>
      <c r="Y620" s="377"/>
      <c r="Z620" s="422"/>
      <c r="AA620" s="422"/>
      <c r="AB620" s="421"/>
      <c r="AC620" s="428"/>
      <c r="AD620" s="74"/>
    </row>
    <row r="621" spans="1:30" ht="18" hidden="1" customHeight="1">
      <c r="A621" s="111"/>
      <c r="B621" s="99"/>
      <c r="C621" s="100"/>
      <c r="D621" s="42"/>
      <c r="E621" s="42"/>
      <c r="F621" s="42"/>
      <c r="G621" s="42"/>
      <c r="H621" s="286"/>
      <c r="I621" s="286"/>
      <c r="J621" s="145"/>
      <c r="K621" s="78">
        <f t="shared" si="60"/>
        <v>0</v>
      </c>
      <c r="L621" s="78">
        <f t="shared" si="61"/>
        <v>0</v>
      </c>
      <c r="M621" s="45">
        <f t="shared" si="62"/>
        <v>0</v>
      </c>
      <c r="N621" s="382"/>
      <c r="O621" s="378"/>
      <c r="P621" s="377"/>
      <c r="Q621" s="378"/>
      <c r="R621" s="377"/>
      <c r="S621" s="380"/>
      <c r="T621" s="378"/>
      <c r="U621" s="380"/>
      <c r="V621" s="407"/>
      <c r="W621" s="380"/>
      <c r="X621" s="378"/>
      <c r="Y621" s="377"/>
      <c r="Z621" s="422"/>
      <c r="AA621" s="422"/>
      <c r="AB621" s="421"/>
      <c r="AC621" s="428"/>
      <c r="AD621" s="74"/>
    </row>
    <row r="622" spans="1:30" ht="18" hidden="1" customHeight="1">
      <c r="A622" s="111"/>
      <c r="B622" s="99"/>
      <c r="C622" s="100"/>
      <c r="D622" s="42"/>
      <c r="E622" s="42"/>
      <c r="F622" s="42"/>
      <c r="G622" s="42"/>
      <c r="H622" s="286"/>
      <c r="I622" s="286"/>
      <c r="J622" s="145"/>
      <c r="K622" s="78">
        <f t="shared" si="60"/>
        <v>0</v>
      </c>
      <c r="L622" s="78">
        <f t="shared" si="61"/>
        <v>0</v>
      </c>
      <c r="M622" s="45">
        <f t="shared" si="62"/>
        <v>0</v>
      </c>
      <c r="N622" s="382"/>
      <c r="O622" s="378"/>
      <c r="P622" s="377"/>
      <c r="Q622" s="378"/>
      <c r="R622" s="377"/>
      <c r="S622" s="380"/>
      <c r="T622" s="378"/>
      <c r="U622" s="380"/>
      <c r="V622" s="407"/>
      <c r="W622" s="380"/>
      <c r="X622" s="378"/>
      <c r="Y622" s="377"/>
      <c r="Z622" s="422"/>
      <c r="AA622" s="422"/>
      <c r="AB622" s="421"/>
      <c r="AC622" s="428"/>
      <c r="AD622" s="74"/>
    </row>
    <row r="623" spans="1:30" ht="18" customHeight="1">
      <c r="A623" s="94">
        <v>32</v>
      </c>
      <c r="B623" s="147" t="s">
        <v>210</v>
      </c>
      <c r="C623" s="148" t="s">
        <v>211</v>
      </c>
      <c r="D623" s="149">
        <v>20200013101</v>
      </c>
      <c r="E623" s="150" t="s">
        <v>212</v>
      </c>
      <c r="F623" s="151" t="s">
        <v>195</v>
      </c>
      <c r="G623" s="152">
        <v>1</v>
      </c>
      <c r="H623" s="287">
        <v>30</v>
      </c>
      <c r="I623" s="287"/>
      <c r="J623" s="334">
        <v>55</v>
      </c>
      <c r="K623" s="78">
        <f t="shared" si="60"/>
        <v>1.2</v>
      </c>
      <c r="L623" s="78">
        <f t="shared" si="61"/>
        <v>0</v>
      </c>
      <c r="M623" s="45">
        <f t="shared" si="62"/>
        <v>36</v>
      </c>
      <c r="N623" s="390">
        <v>64.5</v>
      </c>
      <c r="O623" s="390"/>
      <c r="P623" s="374">
        <f>SUM(M623:M632)+N623+O623</f>
        <v>136.5</v>
      </c>
      <c r="Q623" s="376"/>
      <c r="R623" s="374"/>
      <c r="S623" s="425"/>
      <c r="T623" s="390"/>
      <c r="U623" s="425"/>
      <c r="V623" s="390"/>
      <c r="W623" s="425"/>
      <c r="X623" s="390"/>
      <c r="Y623" s="374"/>
      <c r="Z623" s="419"/>
      <c r="AA623" s="419"/>
      <c r="AB623" s="420"/>
      <c r="AC623" s="427">
        <f>P623</f>
        <v>136.5</v>
      </c>
      <c r="AD623" s="74"/>
    </row>
    <row r="624" spans="1:30" ht="18" customHeight="1">
      <c r="A624" s="111"/>
      <c r="B624" s="159"/>
      <c r="C624" s="160"/>
      <c r="D624" s="149"/>
      <c r="E624" s="116" t="s">
        <v>171</v>
      </c>
      <c r="F624" s="167" t="s">
        <v>183</v>
      </c>
      <c r="G624" s="152"/>
      <c r="H624" s="287"/>
      <c r="I624" s="287"/>
      <c r="J624" s="334"/>
      <c r="K624" s="78">
        <f t="shared" si="60"/>
        <v>0</v>
      </c>
      <c r="L624" s="78">
        <f t="shared" si="61"/>
        <v>0</v>
      </c>
      <c r="M624" s="45">
        <f t="shared" si="62"/>
        <v>0</v>
      </c>
      <c r="N624" s="391"/>
      <c r="O624" s="391"/>
      <c r="P624" s="377"/>
      <c r="Q624" s="378"/>
      <c r="R624" s="377"/>
      <c r="S624" s="426"/>
      <c r="T624" s="391"/>
      <c r="U624" s="426"/>
      <c r="V624" s="391"/>
      <c r="W624" s="426"/>
      <c r="X624" s="391"/>
      <c r="Y624" s="377"/>
      <c r="Z624" s="422"/>
      <c r="AA624" s="422"/>
      <c r="AB624" s="421"/>
      <c r="AC624" s="428"/>
      <c r="AD624" s="74"/>
    </row>
    <row r="625" spans="1:30" ht="18" customHeight="1">
      <c r="A625" s="111"/>
      <c r="B625" s="159"/>
      <c r="C625" s="160"/>
      <c r="D625" s="149"/>
      <c r="E625" s="150" t="s">
        <v>212</v>
      </c>
      <c r="F625" s="184" t="s">
        <v>361</v>
      </c>
      <c r="G625" s="152">
        <v>1</v>
      </c>
      <c r="H625" s="287">
        <v>30</v>
      </c>
      <c r="I625" s="287"/>
      <c r="J625" s="334">
        <v>55</v>
      </c>
      <c r="K625" s="78">
        <f t="shared" si="60"/>
        <v>1.2</v>
      </c>
      <c r="L625" s="78">
        <f t="shared" si="61"/>
        <v>0</v>
      </c>
      <c r="M625" s="45">
        <f t="shared" si="62"/>
        <v>36</v>
      </c>
      <c r="N625" s="391"/>
      <c r="O625" s="391"/>
      <c r="P625" s="377"/>
      <c r="Q625" s="378"/>
      <c r="R625" s="377"/>
      <c r="S625" s="426"/>
      <c r="T625" s="391"/>
      <c r="U625" s="426"/>
      <c r="V625" s="391"/>
      <c r="W625" s="426"/>
      <c r="X625" s="391"/>
      <c r="Y625" s="377"/>
      <c r="Z625" s="422"/>
      <c r="AA625" s="422"/>
      <c r="AB625" s="421"/>
      <c r="AC625" s="428"/>
      <c r="AD625" s="74"/>
    </row>
    <row r="626" spans="1:30" ht="18" hidden="1" customHeight="1">
      <c r="A626" s="111"/>
      <c r="B626" s="159"/>
      <c r="C626" s="160"/>
      <c r="D626" s="149"/>
      <c r="E626" s="150"/>
      <c r="F626" s="151"/>
      <c r="G626" s="152"/>
      <c r="H626" s="287"/>
      <c r="I626" s="287"/>
      <c r="J626" s="334"/>
      <c r="K626" s="78">
        <f t="shared" si="60"/>
        <v>0</v>
      </c>
      <c r="L626" s="78">
        <f t="shared" si="61"/>
        <v>0</v>
      </c>
      <c r="M626" s="45">
        <f t="shared" si="62"/>
        <v>0</v>
      </c>
      <c r="N626" s="391"/>
      <c r="O626" s="391"/>
      <c r="P626" s="377"/>
      <c r="Q626" s="378"/>
      <c r="R626" s="377"/>
      <c r="S626" s="426"/>
      <c r="T626" s="391"/>
      <c r="U626" s="426"/>
      <c r="V626" s="391"/>
      <c r="W626" s="426"/>
      <c r="X626" s="391"/>
      <c r="Y626" s="377"/>
      <c r="Z626" s="422"/>
      <c r="AA626" s="422"/>
      <c r="AB626" s="421"/>
      <c r="AC626" s="428"/>
      <c r="AD626" s="74"/>
    </row>
    <row r="627" spans="1:30" ht="18" hidden="1" customHeight="1">
      <c r="A627" s="111"/>
      <c r="B627" s="159"/>
      <c r="C627" s="160"/>
      <c r="D627" s="149"/>
      <c r="E627" s="150"/>
      <c r="F627" s="151"/>
      <c r="G627" s="152"/>
      <c r="H627" s="287"/>
      <c r="I627" s="287"/>
      <c r="J627" s="334"/>
      <c r="K627" s="78">
        <f t="shared" si="60"/>
        <v>0</v>
      </c>
      <c r="L627" s="78">
        <f t="shared" si="61"/>
        <v>0</v>
      </c>
      <c r="M627" s="45">
        <f t="shared" si="62"/>
        <v>0</v>
      </c>
      <c r="N627" s="391"/>
      <c r="O627" s="391"/>
      <c r="P627" s="377"/>
      <c r="Q627" s="378"/>
      <c r="R627" s="377"/>
      <c r="S627" s="426"/>
      <c r="T627" s="391"/>
      <c r="U627" s="426"/>
      <c r="V627" s="391"/>
      <c r="W627" s="426"/>
      <c r="X627" s="391"/>
      <c r="Y627" s="377"/>
      <c r="Z627" s="422"/>
      <c r="AA627" s="422"/>
      <c r="AB627" s="421"/>
      <c r="AC627" s="428"/>
      <c r="AD627" s="74"/>
    </row>
    <row r="628" spans="1:30" ht="18" hidden="1" customHeight="1">
      <c r="A628" s="111"/>
      <c r="B628" s="159"/>
      <c r="C628" s="160"/>
      <c r="D628" s="149"/>
      <c r="E628" s="150"/>
      <c r="F628" s="151"/>
      <c r="G628" s="152"/>
      <c r="H628" s="287"/>
      <c r="I628" s="287"/>
      <c r="J628" s="334"/>
      <c r="K628" s="78">
        <f t="shared" si="60"/>
        <v>0</v>
      </c>
      <c r="L628" s="78">
        <f t="shared" si="61"/>
        <v>0</v>
      </c>
      <c r="M628" s="45">
        <f t="shared" si="62"/>
        <v>0</v>
      </c>
      <c r="N628" s="391"/>
      <c r="O628" s="391"/>
      <c r="P628" s="377"/>
      <c r="Q628" s="378"/>
      <c r="R628" s="377"/>
      <c r="S628" s="426"/>
      <c r="T628" s="391"/>
      <c r="U628" s="426"/>
      <c r="V628" s="391"/>
      <c r="W628" s="426"/>
      <c r="X628" s="391"/>
      <c r="Y628" s="377"/>
      <c r="Z628" s="422"/>
      <c r="AA628" s="422"/>
      <c r="AB628" s="421"/>
      <c r="AC628" s="428"/>
      <c r="AD628" s="74"/>
    </row>
    <row r="629" spans="1:30" ht="18" hidden="1" customHeight="1">
      <c r="A629" s="111"/>
      <c r="B629" s="159"/>
      <c r="C629" s="160"/>
      <c r="D629" s="149"/>
      <c r="E629" s="150"/>
      <c r="F629" s="151"/>
      <c r="G629" s="152"/>
      <c r="H629" s="287"/>
      <c r="I629" s="287"/>
      <c r="J629" s="334"/>
      <c r="K629" s="78">
        <f t="shared" si="60"/>
        <v>0</v>
      </c>
      <c r="L629" s="78">
        <f t="shared" si="61"/>
        <v>0</v>
      </c>
      <c r="M629" s="45">
        <f t="shared" si="62"/>
        <v>0</v>
      </c>
      <c r="N629" s="391"/>
      <c r="O629" s="391"/>
      <c r="P629" s="377"/>
      <c r="Q629" s="378"/>
      <c r="R629" s="377"/>
      <c r="S629" s="426"/>
      <c r="T629" s="391"/>
      <c r="U629" s="426"/>
      <c r="V629" s="391"/>
      <c r="W629" s="426"/>
      <c r="X629" s="391"/>
      <c r="Y629" s="377"/>
      <c r="Z629" s="422"/>
      <c r="AA629" s="422"/>
      <c r="AB629" s="421"/>
      <c r="AC629" s="428"/>
      <c r="AD629" s="74"/>
    </row>
    <row r="630" spans="1:30" ht="18" hidden="1" customHeight="1">
      <c r="A630" s="111"/>
      <c r="B630" s="159"/>
      <c r="C630" s="160"/>
      <c r="D630" s="149"/>
      <c r="E630" s="150"/>
      <c r="F630" s="151"/>
      <c r="G630" s="152"/>
      <c r="H630" s="287"/>
      <c r="I630" s="287"/>
      <c r="J630" s="334"/>
      <c r="K630" s="78">
        <f t="shared" si="60"/>
        <v>0</v>
      </c>
      <c r="L630" s="78">
        <f t="shared" si="61"/>
        <v>0</v>
      </c>
      <c r="M630" s="45">
        <f t="shared" si="62"/>
        <v>0</v>
      </c>
      <c r="N630" s="391"/>
      <c r="O630" s="391"/>
      <c r="P630" s="377"/>
      <c r="Q630" s="378"/>
      <c r="R630" s="377"/>
      <c r="S630" s="426"/>
      <c r="T630" s="391"/>
      <c r="U630" s="426"/>
      <c r="V630" s="391"/>
      <c r="W630" s="426"/>
      <c r="X630" s="391"/>
      <c r="Y630" s="377"/>
      <c r="Z630" s="422"/>
      <c r="AA630" s="422"/>
      <c r="AB630" s="421"/>
      <c r="AC630" s="428"/>
      <c r="AD630" s="74"/>
    </row>
    <row r="631" spans="1:30" ht="18" hidden="1" customHeight="1">
      <c r="A631" s="111"/>
      <c r="B631" s="159"/>
      <c r="C631" s="160"/>
      <c r="D631" s="149"/>
      <c r="E631" s="150"/>
      <c r="F631" s="151"/>
      <c r="G631" s="152"/>
      <c r="H631" s="287"/>
      <c r="I631" s="287"/>
      <c r="J631" s="334"/>
      <c r="K631" s="78">
        <f t="shared" si="60"/>
        <v>0</v>
      </c>
      <c r="L631" s="78">
        <f t="shared" si="61"/>
        <v>0</v>
      </c>
      <c r="M631" s="45">
        <f t="shared" si="62"/>
        <v>0</v>
      </c>
      <c r="N631" s="391"/>
      <c r="O631" s="391"/>
      <c r="P631" s="377"/>
      <c r="Q631" s="378"/>
      <c r="R631" s="377"/>
      <c r="S631" s="426"/>
      <c r="T631" s="391"/>
      <c r="U631" s="426"/>
      <c r="V631" s="391"/>
      <c r="W631" s="426"/>
      <c r="X631" s="391"/>
      <c r="Y631" s="377"/>
      <c r="Z631" s="422"/>
      <c r="AA631" s="422"/>
      <c r="AB631" s="421"/>
      <c r="AC631" s="428"/>
      <c r="AD631" s="74"/>
    </row>
    <row r="632" spans="1:30" ht="18" hidden="1" customHeight="1">
      <c r="A632" s="111"/>
      <c r="B632" s="159"/>
      <c r="C632" s="160"/>
      <c r="D632" s="149"/>
      <c r="E632" s="150"/>
      <c r="F632" s="151"/>
      <c r="G632" s="152"/>
      <c r="H632" s="287"/>
      <c r="I632" s="287"/>
      <c r="J632" s="334"/>
      <c r="K632" s="78">
        <f t="shared" si="60"/>
        <v>0</v>
      </c>
      <c r="L632" s="78">
        <f t="shared" si="61"/>
        <v>0</v>
      </c>
      <c r="M632" s="45">
        <f t="shared" si="62"/>
        <v>0</v>
      </c>
      <c r="N632" s="391"/>
      <c r="O632" s="391"/>
      <c r="P632" s="377"/>
      <c r="Q632" s="378"/>
      <c r="R632" s="377"/>
      <c r="S632" s="426"/>
      <c r="T632" s="391"/>
      <c r="U632" s="426"/>
      <c r="V632" s="391"/>
      <c r="W632" s="426"/>
      <c r="X632" s="391"/>
      <c r="Y632" s="377"/>
      <c r="Z632" s="422"/>
      <c r="AA632" s="422"/>
      <c r="AB632" s="421"/>
      <c r="AC632" s="428"/>
      <c r="AD632" s="74"/>
    </row>
    <row r="633" spans="1:30" ht="18" customHeight="1">
      <c r="A633" s="94">
        <v>33</v>
      </c>
      <c r="B633" s="59" t="s">
        <v>435</v>
      </c>
      <c r="C633" s="60" t="s">
        <v>433</v>
      </c>
      <c r="D633" s="63"/>
      <c r="E633" s="43" t="s">
        <v>159</v>
      </c>
      <c r="F633" s="44" t="s">
        <v>376</v>
      </c>
      <c r="G633" s="77">
        <v>2</v>
      </c>
      <c r="H633" s="293">
        <v>30</v>
      </c>
      <c r="I633" s="71">
        <v>60</v>
      </c>
      <c r="J633" s="96">
        <v>40</v>
      </c>
      <c r="K633" s="78">
        <f t="shared" si="60"/>
        <v>1.2</v>
      </c>
      <c r="L633" s="78">
        <f t="shared" si="61"/>
        <v>1.2</v>
      </c>
      <c r="M633" s="45">
        <f t="shared" si="62"/>
        <v>90</v>
      </c>
      <c r="N633" s="381"/>
      <c r="O633" s="376"/>
      <c r="P633" s="374">
        <f>M633</f>
        <v>90</v>
      </c>
      <c r="Q633" s="376"/>
      <c r="R633" s="374"/>
      <c r="S633" s="379"/>
      <c r="T633" s="376"/>
      <c r="U633" s="379"/>
      <c r="V633" s="406"/>
      <c r="W633" s="379"/>
      <c r="X633" s="376"/>
      <c r="Y633" s="374"/>
      <c r="Z633" s="419"/>
      <c r="AA633" s="419"/>
      <c r="AB633" s="420"/>
      <c r="AC633" s="427">
        <f>P633</f>
        <v>90</v>
      </c>
      <c r="AD633" s="74"/>
    </row>
    <row r="634" spans="1:30" ht="18" hidden="1" customHeight="1">
      <c r="A634" s="81"/>
      <c r="B634" s="97"/>
      <c r="C634" s="98"/>
      <c r="D634" s="63"/>
      <c r="E634" s="43"/>
      <c r="F634" s="44"/>
      <c r="G634" s="77"/>
      <c r="H634" s="293"/>
      <c r="I634" s="71"/>
      <c r="J634" s="96"/>
      <c r="K634" s="78">
        <f t="shared" si="60"/>
        <v>0</v>
      </c>
      <c r="L634" s="78">
        <f t="shared" si="61"/>
        <v>0</v>
      </c>
      <c r="M634" s="45">
        <f t="shared" si="62"/>
        <v>0</v>
      </c>
      <c r="N634" s="372"/>
      <c r="O634" s="372"/>
      <c r="P634" s="377"/>
      <c r="Q634" s="372"/>
      <c r="R634" s="372"/>
      <c r="S634" s="372"/>
      <c r="T634" s="372"/>
      <c r="U634" s="372"/>
      <c r="V634" s="372"/>
      <c r="W634" s="372"/>
      <c r="X634" s="372"/>
      <c r="Y634" s="372"/>
      <c r="Z634" s="372"/>
      <c r="AA634" s="372"/>
      <c r="AB634" s="372"/>
      <c r="AC634" s="372"/>
      <c r="AD634" s="74"/>
    </row>
    <row r="635" spans="1:30" ht="18" hidden="1" customHeight="1">
      <c r="A635" s="81"/>
      <c r="B635" s="97"/>
      <c r="C635" s="98"/>
      <c r="D635" s="63"/>
      <c r="E635" s="43"/>
      <c r="F635" s="44"/>
      <c r="G635" s="77"/>
      <c r="H635" s="293"/>
      <c r="I635" s="71"/>
      <c r="J635" s="96"/>
      <c r="K635" s="78">
        <f t="shared" si="60"/>
        <v>0</v>
      </c>
      <c r="L635" s="78">
        <f t="shared" si="61"/>
        <v>0</v>
      </c>
      <c r="M635" s="45">
        <f t="shared" si="62"/>
        <v>0</v>
      </c>
      <c r="N635" s="372"/>
      <c r="O635" s="372"/>
      <c r="P635" s="377"/>
      <c r="Q635" s="372"/>
      <c r="R635" s="372"/>
      <c r="S635" s="372"/>
      <c r="T635" s="372"/>
      <c r="U635" s="372"/>
      <c r="V635" s="372"/>
      <c r="W635" s="372"/>
      <c r="X635" s="372"/>
      <c r="Y635" s="372"/>
      <c r="Z635" s="372"/>
      <c r="AA635" s="372"/>
      <c r="AB635" s="372"/>
      <c r="AC635" s="372"/>
      <c r="AD635" s="74"/>
    </row>
    <row r="636" spans="1:30" ht="18" hidden="1" customHeight="1">
      <c r="A636" s="81"/>
      <c r="B636" s="97"/>
      <c r="C636" s="98"/>
      <c r="D636" s="63"/>
      <c r="E636" s="43"/>
      <c r="F636" s="44"/>
      <c r="G636" s="77"/>
      <c r="H636" s="293"/>
      <c r="I636" s="71"/>
      <c r="J636" s="96"/>
      <c r="K636" s="78">
        <f t="shared" si="60"/>
        <v>0</v>
      </c>
      <c r="L636" s="78">
        <f t="shared" si="61"/>
        <v>0</v>
      </c>
      <c r="M636" s="45">
        <f t="shared" si="62"/>
        <v>0</v>
      </c>
      <c r="N636" s="372"/>
      <c r="O636" s="372"/>
      <c r="P636" s="377"/>
      <c r="Q636" s="372"/>
      <c r="R636" s="372"/>
      <c r="S636" s="372"/>
      <c r="T636" s="372"/>
      <c r="U636" s="372"/>
      <c r="V636" s="372"/>
      <c r="W636" s="372"/>
      <c r="X636" s="372"/>
      <c r="Y636" s="372"/>
      <c r="Z636" s="372"/>
      <c r="AA636" s="372"/>
      <c r="AB636" s="372"/>
      <c r="AC636" s="372"/>
      <c r="AD636" s="74"/>
    </row>
    <row r="637" spans="1:30" ht="18" hidden="1" customHeight="1">
      <c r="A637" s="81"/>
      <c r="B637" s="97"/>
      <c r="C637" s="98"/>
      <c r="D637" s="63"/>
      <c r="E637" s="43"/>
      <c r="F637" s="44"/>
      <c r="G637" s="77"/>
      <c r="H637" s="293"/>
      <c r="I637" s="71"/>
      <c r="J637" s="96"/>
      <c r="K637" s="78">
        <f t="shared" si="60"/>
        <v>0</v>
      </c>
      <c r="L637" s="78">
        <f t="shared" si="61"/>
        <v>0</v>
      </c>
      <c r="M637" s="45">
        <f t="shared" si="62"/>
        <v>0</v>
      </c>
      <c r="N637" s="372"/>
      <c r="O637" s="372"/>
      <c r="P637" s="377"/>
      <c r="Q637" s="372"/>
      <c r="R637" s="372"/>
      <c r="S637" s="372"/>
      <c r="T637" s="372"/>
      <c r="U637" s="372"/>
      <c r="V637" s="372"/>
      <c r="W637" s="372"/>
      <c r="X637" s="372"/>
      <c r="Y637" s="372"/>
      <c r="Z637" s="372"/>
      <c r="AA637" s="372"/>
      <c r="AB637" s="372"/>
      <c r="AC637" s="372"/>
      <c r="AD637" s="74"/>
    </row>
    <row r="638" spans="1:30" ht="18" hidden="1" customHeight="1">
      <c r="A638" s="81"/>
      <c r="B638" s="97"/>
      <c r="C638" s="98"/>
      <c r="D638" s="63"/>
      <c r="E638" s="43"/>
      <c r="F638" s="44"/>
      <c r="G638" s="77"/>
      <c r="H638" s="71"/>
      <c r="I638" s="71"/>
      <c r="J638" s="96"/>
      <c r="K638" s="78">
        <f t="shared" si="60"/>
        <v>0</v>
      </c>
      <c r="L638" s="78">
        <f t="shared" si="61"/>
        <v>0</v>
      </c>
      <c r="M638" s="45">
        <f t="shared" si="62"/>
        <v>0</v>
      </c>
      <c r="N638" s="372"/>
      <c r="O638" s="372"/>
      <c r="P638" s="377"/>
      <c r="Q638" s="372"/>
      <c r="R638" s="372"/>
      <c r="S638" s="372"/>
      <c r="T638" s="372"/>
      <c r="U638" s="372"/>
      <c r="V638" s="372"/>
      <c r="W638" s="372"/>
      <c r="X638" s="372"/>
      <c r="Y638" s="372"/>
      <c r="Z638" s="372"/>
      <c r="AA638" s="372"/>
      <c r="AB638" s="372"/>
      <c r="AC638" s="372"/>
      <c r="AD638" s="74"/>
    </row>
    <row r="639" spans="1:30" ht="18" hidden="1" customHeight="1">
      <c r="A639" s="81"/>
      <c r="B639" s="97"/>
      <c r="C639" s="98"/>
      <c r="D639" s="95"/>
      <c r="E639" s="43"/>
      <c r="F639" s="44"/>
      <c r="G639" s="77"/>
      <c r="H639" s="71"/>
      <c r="I639" s="71"/>
      <c r="J639" s="96"/>
      <c r="K639" s="78">
        <f t="shared" si="60"/>
        <v>0</v>
      </c>
      <c r="L639" s="78">
        <f t="shared" si="61"/>
        <v>0</v>
      </c>
      <c r="M639" s="45">
        <f t="shared" si="62"/>
        <v>0</v>
      </c>
      <c r="N639" s="372"/>
      <c r="O639" s="372"/>
      <c r="P639" s="377"/>
      <c r="Q639" s="372"/>
      <c r="R639" s="372"/>
      <c r="S639" s="372"/>
      <c r="T639" s="372"/>
      <c r="U639" s="372"/>
      <c r="V639" s="372"/>
      <c r="W639" s="372"/>
      <c r="X639" s="372"/>
      <c r="Y639" s="372"/>
      <c r="Z639" s="372"/>
      <c r="AA639" s="372"/>
      <c r="AB639" s="372"/>
      <c r="AC639" s="372"/>
      <c r="AD639" s="74"/>
    </row>
    <row r="640" spans="1:30" ht="18" hidden="1" customHeight="1">
      <c r="A640" s="81"/>
      <c r="B640" s="97"/>
      <c r="C640" s="98"/>
      <c r="D640" s="95"/>
      <c r="E640" s="43"/>
      <c r="F640" s="44"/>
      <c r="G640" s="77"/>
      <c r="H640" s="71"/>
      <c r="I640" s="71"/>
      <c r="J640" s="96"/>
      <c r="K640" s="78">
        <f t="shared" si="60"/>
        <v>0</v>
      </c>
      <c r="L640" s="78">
        <f t="shared" si="61"/>
        <v>0</v>
      </c>
      <c r="M640" s="45">
        <f t="shared" si="62"/>
        <v>0</v>
      </c>
      <c r="N640" s="372"/>
      <c r="O640" s="372"/>
      <c r="P640" s="377"/>
      <c r="Q640" s="372"/>
      <c r="R640" s="372"/>
      <c r="S640" s="372"/>
      <c r="T640" s="372"/>
      <c r="U640" s="372"/>
      <c r="V640" s="372"/>
      <c r="W640" s="372"/>
      <c r="X640" s="372"/>
      <c r="Y640" s="372"/>
      <c r="Z640" s="372"/>
      <c r="AA640" s="372"/>
      <c r="AB640" s="372"/>
      <c r="AC640" s="372"/>
      <c r="AD640" s="74"/>
    </row>
    <row r="641" spans="1:30" ht="18" hidden="1" customHeight="1">
      <c r="A641" s="81"/>
      <c r="B641" s="97"/>
      <c r="C641" s="98"/>
      <c r="D641" s="95"/>
      <c r="E641" s="43"/>
      <c r="F641" s="44"/>
      <c r="G641" s="77"/>
      <c r="H641" s="71"/>
      <c r="I641" s="71"/>
      <c r="J641" s="96"/>
      <c r="K641" s="78">
        <f t="shared" si="60"/>
        <v>0</v>
      </c>
      <c r="L641" s="78">
        <f t="shared" si="61"/>
        <v>0</v>
      </c>
      <c r="M641" s="45">
        <f t="shared" si="62"/>
        <v>0</v>
      </c>
      <c r="N641" s="372"/>
      <c r="O641" s="372"/>
      <c r="P641" s="377"/>
      <c r="Q641" s="372"/>
      <c r="R641" s="372"/>
      <c r="S641" s="372"/>
      <c r="T641" s="372"/>
      <c r="U641" s="372"/>
      <c r="V641" s="372"/>
      <c r="W641" s="372"/>
      <c r="X641" s="372"/>
      <c r="Y641" s="372"/>
      <c r="Z641" s="372"/>
      <c r="AA641" s="372"/>
      <c r="AB641" s="372"/>
      <c r="AC641" s="372"/>
      <c r="AD641" s="74"/>
    </row>
    <row r="642" spans="1:30" ht="18" hidden="1" customHeight="1">
      <c r="A642" s="81"/>
      <c r="B642" s="97"/>
      <c r="C642" s="98"/>
      <c r="D642" s="95"/>
      <c r="E642" s="43"/>
      <c r="F642" s="44"/>
      <c r="G642" s="77"/>
      <c r="H642" s="71"/>
      <c r="I642" s="71"/>
      <c r="J642" s="96"/>
      <c r="K642" s="78">
        <f t="shared" si="60"/>
        <v>0</v>
      </c>
      <c r="L642" s="78">
        <f t="shared" si="61"/>
        <v>0</v>
      </c>
      <c r="M642" s="45">
        <f t="shared" si="62"/>
        <v>0</v>
      </c>
      <c r="N642" s="372"/>
      <c r="O642" s="372"/>
      <c r="P642" s="377"/>
      <c r="Q642" s="372"/>
      <c r="R642" s="372"/>
      <c r="S642" s="372"/>
      <c r="T642" s="372"/>
      <c r="U642" s="372"/>
      <c r="V642" s="372"/>
      <c r="W642" s="372"/>
      <c r="X642" s="372"/>
      <c r="Y642" s="372"/>
      <c r="Z642" s="372"/>
      <c r="AA642" s="372"/>
      <c r="AB642" s="372"/>
      <c r="AC642" s="372"/>
      <c r="AD642" s="74"/>
    </row>
    <row r="643" spans="1:30" ht="18" customHeight="1">
      <c r="A643" s="94">
        <v>34</v>
      </c>
      <c r="B643" s="59" t="s">
        <v>428</v>
      </c>
      <c r="C643" s="60" t="s">
        <v>429</v>
      </c>
      <c r="D643" s="63"/>
      <c r="E643" s="43" t="s">
        <v>159</v>
      </c>
      <c r="F643" s="44" t="s">
        <v>434</v>
      </c>
      <c r="G643" s="77">
        <v>2</v>
      </c>
      <c r="H643" s="71">
        <v>30</v>
      </c>
      <c r="I643" s="71">
        <v>60</v>
      </c>
      <c r="J643" s="96">
        <v>40</v>
      </c>
      <c r="K643" s="78">
        <v>1.2</v>
      </c>
      <c r="L643" s="78">
        <v>1.2</v>
      </c>
      <c r="M643" s="45">
        <v>90</v>
      </c>
      <c r="N643" s="381"/>
      <c r="O643" s="376"/>
      <c r="P643" s="374">
        <f>M643</f>
        <v>90</v>
      </c>
      <c r="Q643" s="376"/>
      <c r="R643" s="374"/>
      <c r="S643" s="379"/>
      <c r="T643" s="376"/>
      <c r="U643" s="379"/>
      <c r="V643" s="406"/>
      <c r="W643" s="379"/>
      <c r="X643" s="376"/>
      <c r="Y643" s="374"/>
      <c r="Z643" s="419"/>
      <c r="AA643" s="419"/>
      <c r="AB643" s="420"/>
      <c r="AC643" s="427">
        <f>P643</f>
        <v>90</v>
      </c>
      <c r="AD643" s="74"/>
    </row>
    <row r="644" spans="1:30" ht="18" hidden="1" customHeight="1">
      <c r="A644" s="81"/>
      <c r="B644" s="97"/>
      <c r="C644" s="98"/>
      <c r="D644" s="95"/>
      <c r="E644" s="43"/>
      <c r="F644" s="44"/>
      <c r="G644" s="77"/>
      <c r="H644" s="71"/>
      <c r="I644" s="71"/>
      <c r="J644" s="96"/>
      <c r="K644" s="78">
        <f t="shared" si="60"/>
        <v>0</v>
      </c>
      <c r="L644" s="78">
        <f t="shared" si="61"/>
        <v>0</v>
      </c>
      <c r="M644" s="45">
        <f t="shared" si="62"/>
        <v>0</v>
      </c>
      <c r="N644" s="372"/>
      <c r="O644" s="372"/>
      <c r="P644" s="372"/>
      <c r="Q644" s="372"/>
      <c r="R644" s="372"/>
      <c r="S644" s="372"/>
      <c r="T644" s="372"/>
      <c r="U644" s="372"/>
      <c r="V644" s="372"/>
      <c r="W644" s="372"/>
      <c r="X644" s="372"/>
      <c r="Y644" s="372"/>
      <c r="Z644" s="372"/>
      <c r="AA644" s="372"/>
      <c r="AB644" s="372"/>
      <c r="AC644" s="372"/>
      <c r="AD644" s="74"/>
    </row>
    <row r="645" spans="1:30" ht="18" hidden="1" customHeight="1">
      <c r="A645" s="81"/>
      <c r="B645" s="97"/>
      <c r="C645" s="98"/>
      <c r="D645" s="95"/>
      <c r="E645" s="43"/>
      <c r="F645" s="44"/>
      <c r="G645" s="77"/>
      <c r="H645" s="71"/>
      <c r="I645" s="71"/>
      <c r="J645" s="96"/>
      <c r="K645" s="78">
        <f t="shared" si="60"/>
        <v>0</v>
      </c>
      <c r="L645" s="78">
        <f t="shared" si="61"/>
        <v>0</v>
      </c>
      <c r="M645" s="45">
        <f t="shared" si="62"/>
        <v>0</v>
      </c>
      <c r="N645" s="372"/>
      <c r="O645" s="372"/>
      <c r="P645" s="372"/>
      <c r="Q645" s="372"/>
      <c r="R645" s="372"/>
      <c r="S645" s="372"/>
      <c r="T645" s="372"/>
      <c r="U645" s="372"/>
      <c r="V645" s="372"/>
      <c r="W645" s="372"/>
      <c r="X645" s="372"/>
      <c r="Y645" s="372"/>
      <c r="Z645" s="372"/>
      <c r="AA645" s="372"/>
      <c r="AB645" s="372"/>
      <c r="AC645" s="372"/>
      <c r="AD645" s="74"/>
    </row>
    <row r="646" spans="1:30" ht="18" hidden="1" customHeight="1">
      <c r="A646" s="81"/>
      <c r="B646" s="97"/>
      <c r="C646" s="98"/>
      <c r="D646" s="95"/>
      <c r="E646" s="43"/>
      <c r="F646" s="44"/>
      <c r="G646" s="77"/>
      <c r="H646" s="71"/>
      <c r="I646" s="71"/>
      <c r="J646" s="96"/>
      <c r="K646" s="78">
        <f t="shared" si="60"/>
        <v>0</v>
      </c>
      <c r="L646" s="78">
        <f t="shared" si="61"/>
        <v>0</v>
      </c>
      <c r="M646" s="45">
        <f t="shared" si="62"/>
        <v>0</v>
      </c>
      <c r="N646" s="372"/>
      <c r="O646" s="372"/>
      <c r="P646" s="372"/>
      <c r="Q646" s="372"/>
      <c r="R646" s="372"/>
      <c r="S646" s="372"/>
      <c r="T646" s="372"/>
      <c r="U646" s="372"/>
      <c r="V646" s="372"/>
      <c r="W646" s="372"/>
      <c r="X646" s="372"/>
      <c r="Y646" s="372"/>
      <c r="Z646" s="372"/>
      <c r="AA646" s="372"/>
      <c r="AB646" s="372"/>
      <c r="AC646" s="372"/>
      <c r="AD646" s="74"/>
    </row>
    <row r="647" spans="1:30" ht="18" hidden="1" customHeight="1">
      <c r="A647" s="81"/>
      <c r="B647" s="97"/>
      <c r="C647" s="98"/>
      <c r="D647" s="95"/>
      <c r="E647" s="43"/>
      <c r="F647" s="44"/>
      <c r="G647" s="77"/>
      <c r="H647" s="71"/>
      <c r="I647" s="71"/>
      <c r="J647" s="96"/>
      <c r="K647" s="78">
        <f t="shared" si="60"/>
        <v>0</v>
      </c>
      <c r="L647" s="78">
        <f t="shared" si="61"/>
        <v>0</v>
      </c>
      <c r="M647" s="45">
        <f t="shared" si="62"/>
        <v>0</v>
      </c>
      <c r="N647" s="372"/>
      <c r="O647" s="372"/>
      <c r="P647" s="372"/>
      <c r="Q647" s="372"/>
      <c r="R647" s="372"/>
      <c r="S647" s="372"/>
      <c r="T647" s="372"/>
      <c r="U647" s="372"/>
      <c r="V647" s="372"/>
      <c r="W647" s="372"/>
      <c r="X647" s="372"/>
      <c r="Y647" s="372"/>
      <c r="Z647" s="372"/>
      <c r="AA647" s="372"/>
      <c r="AB647" s="372"/>
      <c r="AC647" s="372"/>
      <c r="AD647" s="74"/>
    </row>
    <row r="648" spans="1:30" ht="18" hidden="1" customHeight="1">
      <c r="A648" s="81"/>
      <c r="B648" s="97"/>
      <c r="C648" s="98"/>
      <c r="D648" s="95"/>
      <c r="E648" s="43"/>
      <c r="F648" s="44"/>
      <c r="G648" s="77"/>
      <c r="H648" s="71"/>
      <c r="I648" s="71"/>
      <c r="J648" s="96"/>
      <c r="K648" s="78">
        <f t="shared" si="60"/>
        <v>0</v>
      </c>
      <c r="L648" s="78">
        <f t="shared" si="61"/>
        <v>0</v>
      </c>
      <c r="M648" s="45">
        <f t="shared" si="62"/>
        <v>0</v>
      </c>
      <c r="N648" s="372"/>
      <c r="O648" s="372"/>
      <c r="P648" s="372"/>
      <c r="Q648" s="372"/>
      <c r="R648" s="372"/>
      <c r="S648" s="372"/>
      <c r="T648" s="372"/>
      <c r="U648" s="372"/>
      <c r="V648" s="372"/>
      <c r="W648" s="372"/>
      <c r="X648" s="372"/>
      <c r="Y648" s="372"/>
      <c r="Z648" s="372"/>
      <c r="AA648" s="372"/>
      <c r="AB648" s="372"/>
      <c r="AC648" s="372"/>
      <c r="AD648" s="74"/>
    </row>
    <row r="649" spans="1:30" ht="24.75" hidden="1" customHeight="1">
      <c r="A649" s="81"/>
      <c r="B649" s="97"/>
      <c r="C649" s="98"/>
      <c r="D649" s="95"/>
      <c r="E649" s="43"/>
      <c r="F649" s="44"/>
      <c r="G649" s="77"/>
      <c r="H649" s="71"/>
      <c r="I649" s="71"/>
      <c r="J649" s="96"/>
      <c r="K649" s="78">
        <f t="shared" si="60"/>
        <v>0</v>
      </c>
      <c r="L649" s="78">
        <f t="shared" si="61"/>
        <v>0</v>
      </c>
      <c r="M649" s="45">
        <f t="shared" si="62"/>
        <v>0</v>
      </c>
      <c r="N649" s="372"/>
      <c r="O649" s="372"/>
      <c r="P649" s="372"/>
      <c r="Q649" s="372"/>
      <c r="R649" s="372"/>
      <c r="S649" s="372"/>
      <c r="T649" s="372"/>
      <c r="U649" s="372"/>
      <c r="V649" s="372"/>
      <c r="W649" s="372"/>
      <c r="X649" s="372"/>
      <c r="Y649" s="372"/>
      <c r="Z649" s="372"/>
      <c r="AA649" s="372"/>
      <c r="AB649" s="372"/>
      <c r="AC649" s="372"/>
      <c r="AD649" s="74"/>
    </row>
    <row r="650" spans="1:30" ht="18" hidden="1" customHeight="1">
      <c r="A650" s="81"/>
      <c r="B650" s="97"/>
      <c r="C650" s="98"/>
      <c r="D650" s="95"/>
      <c r="E650" s="43"/>
      <c r="F650" s="44"/>
      <c r="G650" s="77"/>
      <c r="H650" s="71"/>
      <c r="I650" s="71"/>
      <c r="J650" s="96"/>
      <c r="K650" s="78">
        <f t="shared" si="60"/>
        <v>0</v>
      </c>
      <c r="L650" s="78">
        <f t="shared" si="61"/>
        <v>0</v>
      </c>
      <c r="M650" s="45">
        <f t="shared" si="62"/>
        <v>0</v>
      </c>
      <c r="N650" s="372"/>
      <c r="O650" s="372"/>
      <c r="P650" s="372"/>
      <c r="Q650" s="372"/>
      <c r="R650" s="372"/>
      <c r="S650" s="372"/>
      <c r="T650" s="372"/>
      <c r="U650" s="372"/>
      <c r="V650" s="372"/>
      <c r="W650" s="372"/>
      <c r="X650" s="372"/>
      <c r="Y650" s="372"/>
      <c r="Z650" s="372"/>
      <c r="AA650" s="372"/>
      <c r="AB650" s="372"/>
      <c r="AC650" s="372"/>
      <c r="AD650" s="74"/>
    </row>
    <row r="651" spans="1:30" ht="18" hidden="1" customHeight="1">
      <c r="A651" s="81"/>
      <c r="B651" s="97"/>
      <c r="C651" s="98"/>
      <c r="D651" s="95"/>
      <c r="E651" s="43"/>
      <c r="F651" s="44"/>
      <c r="G651" s="77"/>
      <c r="H651" s="71"/>
      <c r="I651" s="71"/>
      <c r="J651" s="96"/>
      <c r="K651" s="78">
        <f t="shared" si="60"/>
        <v>0</v>
      </c>
      <c r="L651" s="78">
        <f t="shared" si="61"/>
        <v>0</v>
      </c>
      <c r="M651" s="45">
        <f t="shared" si="62"/>
        <v>0</v>
      </c>
      <c r="N651" s="372"/>
      <c r="O651" s="372"/>
      <c r="P651" s="372"/>
      <c r="Q651" s="372"/>
      <c r="R651" s="372"/>
      <c r="S651" s="372"/>
      <c r="T651" s="372"/>
      <c r="U651" s="372"/>
      <c r="V651" s="372"/>
      <c r="W651" s="372"/>
      <c r="X651" s="372"/>
      <c r="Y651" s="372"/>
      <c r="Z651" s="372"/>
      <c r="AA651" s="372"/>
      <c r="AB651" s="372"/>
      <c r="AC651" s="372"/>
      <c r="AD651" s="74"/>
    </row>
    <row r="652" spans="1:30" ht="18" hidden="1" customHeight="1">
      <c r="A652" s="81"/>
      <c r="B652" s="97"/>
      <c r="C652" s="98"/>
      <c r="D652" s="95"/>
      <c r="E652" s="43"/>
      <c r="F652" s="44"/>
      <c r="G652" s="77"/>
      <c r="H652" s="71"/>
      <c r="I652" s="71"/>
      <c r="J652" s="96"/>
      <c r="K652" s="78">
        <f t="shared" si="60"/>
        <v>0</v>
      </c>
      <c r="L652" s="78">
        <f t="shared" si="61"/>
        <v>0</v>
      </c>
      <c r="M652" s="45">
        <f t="shared" si="62"/>
        <v>0</v>
      </c>
      <c r="N652" s="372"/>
      <c r="O652" s="372"/>
      <c r="P652" s="372"/>
      <c r="Q652" s="372"/>
      <c r="R652" s="372"/>
      <c r="S652" s="372"/>
      <c r="T652" s="372"/>
      <c r="U652" s="372"/>
      <c r="V652" s="372"/>
      <c r="W652" s="372"/>
      <c r="X652" s="372"/>
      <c r="Y652" s="372"/>
      <c r="Z652" s="372"/>
      <c r="AA652" s="372"/>
      <c r="AB652" s="372"/>
      <c r="AC652" s="372"/>
      <c r="AD652" s="74"/>
    </row>
    <row r="653" spans="1:30" ht="18" customHeight="1">
      <c r="A653" s="94">
        <v>35</v>
      </c>
      <c r="B653" s="59" t="s">
        <v>432</v>
      </c>
      <c r="C653" s="60" t="s">
        <v>431</v>
      </c>
      <c r="D653" s="63"/>
      <c r="E653" s="43" t="s">
        <v>159</v>
      </c>
      <c r="F653" s="44" t="s">
        <v>475</v>
      </c>
      <c r="G653" s="77">
        <v>2</v>
      </c>
      <c r="H653" s="71">
        <v>30</v>
      </c>
      <c r="I653" s="71">
        <v>60</v>
      </c>
      <c r="J653" s="96">
        <v>40</v>
      </c>
      <c r="K653" s="78">
        <f t="shared" si="60"/>
        <v>1.2</v>
      </c>
      <c r="L653" s="78">
        <f t="shared" si="61"/>
        <v>1.2</v>
      </c>
      <c r="M653" s="45">
        <f t="shared" si="62"/>
        <v>90</v>
      </c>
      <c r="N653" s="381"/>
      <c r="O653" s="376"/>
      <c r="P653" s="374">
        <f>M653</f>
        <v>90</v>
      </c>
      <c r="Q653" s="376"/>
      <c r="R653" s="374"/>
      <c r="S653" s="379"/>
      <c r="T653" s="376"/>
      <c r="U653" s="379"/>
      <c r="V653" s="376"/>
      <c r="W653" s="379"/>
      <c r="X653" s="376"/>
      <c r="Y653" s="374"/>
      <c r="Z653" s="419"/>
      <c r="AA653" s="419"/>
      <c r="AB653" s="420"/>
      <c r="AC653" s="427">
        <f>P653</f>
        <v>90</v>
      </c>
      <c r="AD653" s="74"/>
    </row>
    <row r="654" spans="1:30" ht="18" hidden="1" customHeight="1">
      <c r="A654" s="81"/>
      <c r="B654" s="97"/>
      <c r="C654" s="98"/>
      <c r="D654" s="95"/>
      <c r="E654" s="43"/>
      <c r="F654" s="44"/>
      <c r="G654" s="68"/>
      <c r="H654" s="71"/>
      <c r="I654" s="71"/>
      <c r="J654" s="96"/>
      <c r="K654" s="78">
        <f t="shared" si="60"/>
        <v>0</v>
      </c>
      <c r="L654" s="78">
        <f t="shared" si="61"/>
        <v>0</v>
      </c>
      <c r="M654" s="45">
        <f t="shared" si="62"/>
        <v>0</v>
      </c>
      <c r="N654" s="372"/>
      <c r="O654" s="372"/>
      <c r="P654" s="372"/>
      <c r="Q654" s="372"/>
      <c r="R654" s="372"/>
      <c r="S654" s="372"/>
      <c r="T654" s="372"/>
      <c r="U654" s="372"/>
      <c r="V654" s="372"/>
      <c r="W654" s="372"/>
      <c r="X654" s="372"/>
      <c r="Y654" s="372"/>
      <c r="Z654" s="372"/>
      <c r="AA654" s="372"/>
      <c r="AB654" s="372"/>
      <c r="AC654" s="372"/>
      <c r="AD654" s="74"/>
    </row>
    <row r="655" spans="1:30" ht="18" hidden="1" customHeight="1">
      <c r="A655" s="81"/>
      <c r="B655" s="97"/>
      <c r="C655" s="98"/>
      <c r="D655" s="95"/>
      <c r="E655" s="43"/>
      <c r="F655" s="44"/>
      <c r="G655" s="68"/>
      <c r="H655" s="71"/>
      <c r="I655" s="71"/>
      <c r="J655" s="96"/>
      <c r="K655" s="78">
        <f t="shared" si="60"/>
        <v>0</v>
      </c>
      <c r="L655" s="78">
        <f t="shared" si="61"/>
        <v>0</v>
      </c>
      <c r="M655" s="45">
        <f t="shared" si="62"/>
        <v>0</v>
      </c>
      <c r="N655" s="372"/>
      <c r="O655" s="372"/>
      <c r="P655" s="372"/>
      <c r="Q655" s="372"/>
      <c r="R655" s="372"/>
      <c r="S655" s="372"/>
      <c r="T655" s="372"/>
      <c r="U655" s="372"/>
      <c r="V655" s="372"/>
      <c r="W655" s="372"/>
      <c r="X655" s="372"/>
      <c r="Y655" s="372"/>
      <c r="Z655" s="372"/>
      <c r="AA655" s="372"/>
      <c r="AB655" s="372"/>
      <c r="AC655" s="372"/>
      <c r="AD655" s="74"/>
    </row>
    <row r="656" spans="1:30" ht="18" hidden="1" customHeight="1">
      <c r="A656" s="81"/>
      <c r="B656" s="97"/>
      <c r="C656" s="98"/>
      <c r="D656" s="95"/>
      <c r="E656" s="43"/>
      <c r="F656" s="44"/>
      <c r="G656" s="68"/>
      <c r="H656" s="71"/>
      <c r="I656" s="71"/>
      <c r="J656" s="96"/>
      <c r="K656" s="78">
        <f t="shared" si="60"/>
        <v>0</v>
      </c>
      <c r="L656" s="78">
        <f t="shared" si="61"/>
        <v>0</v>
      </c>
      <c r="M656" s="45">
        <f t="shared" si="62"/>
        <v>0</v>
      </c>
      <c r="N656" s="372"/>
      <c r="O656" s="372"/>
      <c r="P656" s="372"/>
      <c r="Q656" s="372"/>
      <c r="R656" s="372"/>
      <c r="S656" s="372"/>
      <c r="T656" s="372"/>
      <c r="U656" s="372"/>
      <c r="V656" s="372"/>
      <c r="W656" s="372"/>
      <c r="X656" s="372"/>
      <c r="Y656" s="372"/>
      <c r="Z656" s="372"/>
      <c r="AA656" s="372"/>
      <c r="AB656" s="372"/>
      <c r="AC656" s="372"/>
      <c r="AD656" s="74"/>
    </row>
    <row r="657" spans="1:30" ht="18" hidden="1" customHeight="1">
      <c r="A657" s="81"/>
      <c r="B657" s="97"/>
      <c r="C657" s="98"/>
      <c r="D657" s="95"/>
      <c r="E657" s="43"/>
      <c r="F657" s="44"/>
      <c r="G657" s="68"/>
      <c r="H657" s="71"/>
      <c r="I657" s="71"/>
      <c r="J657" s="96"/>
      <c r="K657" s="78">
        <f t="shared" si="60"/>
        <v>0</v>
      </c>
      <c r="L657" s="78">
        <f t="shared" si="61"/>
        <v>0</v>
      </c>
      <c r="M657" s="45">
        <f t="shared" si="62"/>
        <v>0</v>
      </c>
      <c r="N657" s="372"/>
      <c r="O657" s="372"/>
      <c r="P657" s="372"/>
      <c r="Q657" s="372"/>
      <c r="R657" s="372"/>
      <c r="S657" s="372"/>
      <c r="T657" s="372"/>
      <c r="U657" s="372"/>
      <c r="V657" s="372"/>
      <c r="W657" s="372"/>
      <c r="X657" s="372"/>
      <c r="Y657" s="372"/>
      <c r="Z657" s="372"/>
      <c r="AA657" s="372"/>
      <c r="AB657" s="372"/>
      <c r="AC657" s="372"/>
      <c r="AD657" s="74"/>
    </row>
    <row r="658" spans="1:30" ht="18" hidden="1" customHeight="1">
      <c r="A658" s="81"/>
      <c r="B658" s="97"/>
      <c r="C658" s="98"/>
      <c r="D658" s="95"/>
      <c r="E658" s="43"/>
      <c r="F658" s="44"/>
      <c r="G658" s="68"/>
      <c r="H658" s="71"/>
      <c r="I658" s="71"/>
      <c r="J658" s="96"/>
      <c r="K658" s="78">
        <f t="shared" si="60"/>
        <v>0</v>
      </c>
      <c r="L658" s="78">
        <f t="shared" si="61"/>
        <v>0</v>
      </c>
      <c r="M658" s="45">
        <f t="shared" si="62"/>
        <v>0</v>
      </c>
      <c r="N658" s="372"/>
      <c r="O658" s="372"/>
      <c r="P658" s="372"/>
      <c r="Q658" s="372"/>
      <c r="R658" s="372"/>
      <c r="S658" s="372"/>
      <c r="T658" s="372"/>
      <c r="U658" s="372"/>
      <c r="V658" s="372"/>
      <c r="W658" s="372"/>
      <c r="X658" s="372"/>
      <c r="Y658" s="372"/>
      <c r="Z658" s="372"/>
      <c r="AA658" s="372"/>
      <c r="AB658" s="372"/>
      <c r="AC658" s="372"/>
      <c r="AD658" s="74"/>
    </row>
    <row r="659" spans="1:30" ht="18" hidden="1" customHeight="1">
      <c r="A659" s="81"/>
      <c r="B659" s="97"/>
      <c r="C659" s="98"/>
      <c r="D659" s="95"/>
      <c r="E659" s="43"/>
      <c r="F659" s="44"/>
      <c r="G659" s="68"/>
      <c r="H659" s="71"/>
      <c r="I659" s="71"/>
      <c r="J659" s="96"/>
      <c r="K659" s="78">
        <f t="shared" si="60"/>
        <v>0</v>
      </c>
      <c r="L659" s="78">
        <f t="shared" si="61"/>
        <v>0</v>
      </c>
      <c r="M659" s="45">
        <f t="shared" si="62"/>
        <v>0</v>
      </c>
      <c r="N659" s="372"/>
      <c r="O659" s="372"/>
      <c r="P659" s="372"/>
      <c r="Q659" s="372"/>
      <c r="R659" s="372"/>
      <c r="S659" s="372"/>
      <c r="T659" s="372"/>
      <c r="U659" s="372"/>
      <c r="V659" s="372"/>
      <c r="W659" s="372"/>
      <c r="X659" s="372"/>
      <c r="Y659" s="372"/>
      <c r="Z659" s="372"/>
      <c r="AA659" s="372"/>
      <c r="AB659" s="372"/>
      <c r="AC659" s="372"/>
      <c r="AD659" s="74"/>
    </row>
    <row r="660" spans="1:30" ht="18" hidden="1" customHeight="1">
      <c r="A660" s="81"/>
      <c r="B660" s="97"/>
      <c r="C660" s="98"/>
      <c r="D660" s="95"/>
      <c r="E660" s="43"/>
      <c r="F660" s="44"/>
      <c r="G660" s="68"/>
      <c r="H660" s="71"/>
      <c r="I660" s="71"/>
      <c r="J660" s="96"/>
      <c r="K660" s="78">
        <f t="shared" si="60"/>
        <v>0</v>
      </c>
      <c r="L660" s="78">
        <f t="shared" si="61"/>
        <v>0</v>
      </c>
      <c r="M660" s="45">
        <f t="shared" si="62"/>
        <v>0</v>
      </c>
      <c r="N660" s="372"/>
      <c r="O660" s="372"/>
      <c r="P660" s="372"/>
      <c r="Q660" s="372"/>
      <c r="R660" s="372"/>
      <c r="S660" s="372"/>
      <c r="T660" s="372"/>
      <c r="U660" s="372"/>
      <c r="V660" s="372"/>
      <c r="W660" s="372"/>
      <c r="X660" s="372"/>
      <c r="Y660" s="372"/>
      <c r="Z660" s="372"/>
      <c r="AA660" s="372"/>
      <c r="AB660" s="372"/>
      <c r="AC660" s="372"/>
      <c r="AD660" s="74"/>
    </row>
    <row r="661" spans="1:30" ht="18" hidden="1" customHeight="1">
      <c r="A661" s="81"/>
      <c r="B661" s="97"/>
      <c r="C661" s="98"/>
      <c r="D661" s="95"/>
      <c r="E661" s="43"/>
      <c r="F661" s="44"/>
      <c r="G661" s="68"/>
      <c r="H661" s="71"/>
      <c r="I661" s="71"/>
      <c r="J661" s="96"/>
      <c r="K661" s="78">
        <f t="shared" si="60"/>
        <v>0</v>
      </c>
      <c r="L661" s="78">
        <f t="shared" si="61"/>
        <v>0</v>
      </c>
      <c r="M661" s="45">
        <f t="shared" si="62"/>
        <v>0</v>
      </c>
      <c r="N661" s="372"/>
      <c r="O661" s="372"/>
      <c r="P661" s="372"/>
      <c r="Q661" s="372"/>
      <c r="R661" s="372"/>
      <c r="S661" s="372"/>
      <c r="T661" s="372"/>
      <c r="U661" s="372"/>
      <c r="V661" s="372"/>
      <c r="W661" s="372"/>
      <c r="X661" s="372"/>
      <c r="Y661" s="372"/>
      <c r="Z661" s="372"/>
      <c r="AA661" s="372"/>
      <c r="AB661" s="372"/>
      <c r="AC661" s="372"/>
      <c r="AD661" s="74"/>
    </row>
    <row r="662" spans="1:30" ht="18" hidden="1" customHeight="1">
      <c r="A662" s="81"/>
      <c r="B662" s="97"/>
      <c r="C662" s="98"/>
      <c r="D662" s="95"/>
      <c r="E662" s="43"/>
      <c r="F662" s="44"/>
      <c r="G662" s="68"/>
      <c r="H662" s="71"/>
      <c r="I662" s="71"/>
      <c r="J662" s="96"/>
      <c r="K662" s="78">
        <f t="shared" si="60"/>
        <v>0</v>
      </c>
      <c r="L662" s="78">
        <f t="shared" si="61"/>
        <v>0</v>
      </c>
      <c r="M662" s="45">
        <f t="shared" si="62"/>
        <v>0</v>
      </c>
      <c r="N662" s="372"/>
      <c r="O662" s="372"/>
      <c r="P662" s="372"/>
      <c r="Q662" s="372"/>
      <c r="R662" s="372"/>
      <c r="S662" s="372"/>
      <c r="T662" s="372"/>
      <c r="U662" s="372"/>
      <c r="V662" s="372"/>
      <c r="W662" s="372"/>
      <c r="X662" s="372"/>
      <c r="Y662" s="372"/>
      <c r="Z662" s="372"/>
      <c r="AA662" s="372"/>
      <c r="AB662" s="372"/>
      <c r="AC662" s="372"/>
      <c r="AD662" s="74"/>
    </row>
    <row r="663" spans="1:30" s="207" customFormat="1" ht="18" customHeight="1">
      <c r="A663" s="94">
        <v>36</v>
      </c>
      <c r="B663" s="59" t="s">
        <v>484</v>
      </c>
      <c r="C663" s="60"/>
      <c r="D663" s="94"/>
      <c r="E663" s="43" t="s">
        <v>348</v>
      </c>
      <c r="F663" s="44" t="s">
        <v>170</v>
      </c>
      <c r="G663" s="77">
        <v>2</v>
      </c>
      <c r="H663" s="71">
        <v>15</v>
      </c>
      <c r="I663" s="71"/>
      <c r="J663" s="96">
        <v>60</v>
      </c>
      <c r="K663" s="78">
        <f t="shared" ref="K663:K665" si="64">IF(OR(LEFT(E663,2)="ĐA",LEFT(E663,2)="DA",LEFT(E663,5)="Đồ án",LEFT(E663,5)="Đồán ",LEFT(E663,9)="Sinh hoạt",LEFT(E663,9)="sinh hoạt",LEFT(E663,6)="Cố vấn",LEFT(E663,6)="cố vấn",LEFT(E663,4)="cvht",LEFT(E663,4)="CVHT",LEFT(E663,4)="shcn",LEFT(E663,4)="SHCN"),0,(IF(AND(H663&gt;0,J663&gt;0),IF(J663&gt;60,1.3,IF(J663&gt;35,1.2,1)),0)))</f>
        <v>1.2</v>
      </c>
      <c r="L663" s="78">
        <f t="shared" ref="L663:L665" si="65">IF(OR(LEFT(E663,2)="ĐA",LEFT(E663,2)="DA",LEFT(E663,5)="Đồ án",LEFT(E663,5)="Đồán "),0,IF(AND(J663&gt;0,I663&gt;0),IF(AND(OR(LEFT(E663,4)="GDQP",LEFT(E663,4)="gdqp",LEFT(E663,19)="Giáo dục quốc phòng"),J663&gt;50),1.3,IF(J663&gt;35,1.2,IF(J663&gt;29,1.1,1))),0))</f>
        <v>0</v>
      </c>
      <c r="M663" s="45">
        <f t="shared" ref="M663:M665" si="66">ROUND(IF(OR(LEFT(E663,2)="ĐA",LEFT(E663,2)="DA",LEFT(E663,5)="Đồ án",LEFT(E663,5)="Đồán "),J663*0.5,(IF(H663&gt;0,H663*K663,"0")+IF(I663&gt;0,(I663*0.75)*L663,"0"))),1)</f>
        <v>18</v>
      </c>
      <c r="N663" s="381"/>
      <c r="O663" s="376"/>
      <c r="P663" s="374">
        <f>SUM(M663:N672)</f>
        <v>67.599999999999994</v>
      </c>
      <c r="Q663" s="376"/>
      <c r="R663" s="374"/>
      <c r="S663" s="379"/>
      <c r="T663" s="376"/>
      <c r="U663" s="379"/>
      <c r="V663" s="376"/>
      <c r="W663" s="212"/>
      <c r="X663" s="376"/>
      <c r="Y663" s="374"/>
      <c r="Z663" s="419"/>
      <c r="AA663" s="419"/>
      <c r="AB663" s="420"/>
      <c r="AC663" s="427">
        <f>P663</f>
        <v>67.599999999999994</v>
      </c>
      <c r="AD663" s="74"/>
    </row>
    <row r="664" spans="1:30" s="207" customFormat="1" ht="18" customHeight="1">
      <c r="A664" s="111"/>
      <c r="B664" s="97"/>
      <c r="C664" s="98"/>
      <c r="D664" s="95"/>
      <c r="E664" s="43" t="s">
        <v>355</v>
      </c>
      <c r="F664" s="44" t="s">
        <v>170</v>
      </c>
      <c r="G664" s="214">
        <v>2</v>
      </c>
      <c r="H664" s="71"/>
      <c r="I664" s="71">
        <v>30</v>
      </c>
      <c r="J664" s="96">
        <v>30</v>
      </c>
      <c r="K664" s="78">
        <f t="shared" si="64"/>
        <v>0</v>
      </c>
      <c r="L664" s="78">
        <f t="shared" si="65"/>
        <v>1.1000000000000001</v>
      </c>
      <c r="M664" s="45">
        <f t="shared" si="66"/>
        <v>24.8</v>
      </c>
      <c r="N664" s="382"/>
      <c r="O664" s="378"/>
      <c r="P664" s="377"/>
      <c r="Q664" s="378"/>
      <c r="R664" s="377"/>
      <c r="S664" s="380"/>
      <c r="T664" s="372"/>
      <c r="U664" s="380"/>
      <c r="V664" s="372"/>
      <c r="W664" s="213"/>
      <c r="X664" s="372"/>
      <c r="Y664" s="372"/>
      <c r="Z664" s="372"/>
      <c r="AA664" s="372"/>
      <c r="AB664" s="372"/>
      <c r="AC664" s="372"/>
      <c r="AD664" s="74"/>
    </row>
    <row r="665" spans="1:30" s="207" customFormat="1" ht="18" customHeight="1">
      <c r="A665" s="111"/>
      <c r="B665" s="97"/>
      <c r="C665" s="98"/>
      <c r="D665" s="95"/>
      <c r="E665" s="43" t="s">
        <v>356</v>
      </c>
      <c r="F665" s="44" t="s">
        <v>170</v>
      </c>
      <c r="G665" s="214">
        <v>2</v>
      </c>
      <c r="H665" s="71"/>
      <c r="I665" s="71">
        <v>30</v>
      </c>
      <c r="J665" s="96">
        <v>30</v>
      </c>
      <c r="K665" s="78">
        <f t="shared" si="64"/>
        <v>0</v>
      </c>
      <c r="L665" s="78">
        <f t="shared" si="65"/>
        <v>1.1000000000000001</v>
      </c>
      <c r="M665" s="45">
        <f t="shared" si="66"/>
        <v>24.8</v>
      </c>
      <c r="N665" s="382"/>
      <c r="O665" s="378"/>
      <c r="P665" s="377"/>
      <c r="Q665" s="378"/>
      <c r="R665" s="377"/>
      <c r="S665" s="380"/>
      <c r="T665" s="372"/>
      <c r="U665" s="380"/>
      <c r="V665" s="372"/>
      <c r="W665" s="213"/>
      <c r="X665" s="372"/>
      <c r="Y665" s="372"/>
      <c r="Z665" s="372"/>
      <c r="AA665" s="372"/>
      <c r="AB665" s="372"/>
      <c r="AC665" s="372"/>
      <c r="AD665" s="74"/>
    </row>
    <row r="666" spans="1:30" s="207" customFormat="1" ht="18" hidden="1" customHeight="1">
      <c r="A666" s="111"/>
      <c r="B666" s="97"/>
      <c r="C666" s="98"/>
      <c r="D666" s="95"/>
      <c r="E666" s="43"/>
      <c r="F666" s="44"/>
      <c r="G666" s="214"/>
      <c r="H666" s="71"/>
      <c r="I666" s="71"/>
      <c r="J666" s="96"/>
      <c r="K666" s="78"/>
      <c r="L666" s="78"/>
      <c r="M666" s="45"/>
      <c r="N666" s="382"/>
      <c r="O666" s="378"/>
      <c r="P666" s="377"/>
      <c r="Q666" s="378"/>
      <c r="R666" s="377"/>
      <c r="S666" s="380"/>
      <c r="T666" s="372"/>
      <c r="U666" s="380"/>
      <c r="V666" s="372"/>
      <c r="W666" s="213"/>
      <c r="X666" s="372"/>
      <c r="Y666" s="372"/>
      <c r="Z666" s="372"/>
      <c r="AA666" s="372"/>
      <c r="AB666" s="372"/>
      <c r="AC666" s="372"/>
      <c r="AD666" s="74"/>
    </row>
    <row r="667" spans="1:30" s="207" customFormat="1" ht="18" hidden="1" customHeight="1">
      <c r="A667" s="111"/>
      <c r="B667" s="97"/>
      <c r="C667" s="98"/>
      <c r="D667" s="95"/>
      <c r="E667" s="43"/>
      <c r="F667" s="44"/>
      <c r="G667" s="214"/>
      <c r="H667" s="71"/>
      <c r="I667" s="71"/>
      <c r="J667" s="96"/>
      <c r="K667" s="78"/>
      <c r="L667" s="78"/>
      <c r="M667" s="45"/>
      <c r="N667" s="382"/>
      <c r="O667" s="378"/>
      <c r="P667" s="377"/>
      <c r="Q667" s="378"/>
      <c r="R667" s="377"/>
      <c r="S667" s="380"/>
      <c r="T667" s="375"/>
      <c r="U667" s="380"/>
      <c r="V667" s="375"/>
      <c r="W667" s="213"/>
      <c r="X667" s="375"/>
      <c r="Y667" s="375"/>
      <c r="Z667" s="375"/>
      <c r="AA667" s="375"/>
      <c r="AB667" s="375"/>
      <c r="AC667" s="375"/>
      <c r="AD667" s="74"/>
    </row>
    <row r="668" spans="1:30" s="207" customFormat="1" ht="18" hidden="1" customHeight="1">
      <c r="A668" s="111"/>
      <c r="B668" s="97"/>
      <c r="C668" s="98"/>
      <c r="D668" s="95"/>
      <c r="E668" s="43"/>
      <c r="F668" s="44"/>
      <c r="G668" s="214"/>
      <c r="H668" s="71"/>
      <c r="I668" s="71"/>
      <c r="J668" s="96"/>
      <c r="K668" s="78"/>
      <c r="L668" s="78"/>
      <c r="M668" s="45"/>
      <c r="N668" s="382"/>
      <c r="O668" s="378"/>
      <c r="P668" s="377"/>
      <c r="Q668" s="378"/>
      <c r="R668" s="377"/>
      <c r="S668" s="380"/>
      <c r="T668" s="372"/>
      <c r="U668" s="380"/>
      <c r="V668" s="372"/>
      <c r="W668" s="213"/>
      <c r="X668" s="372"/>
      <c r="Y668" s="372"/>
      <c r="Z668" s="372"/>
      <c r="AA668" s="372"/>
      <c r="AB668" s="372"/>
      <c r="AC668" s="372"/>
      <c r="AD668" s="74"/>
    </row>
    <row r="669" spans="1:30" s="207" customFormat="1" ht="18" hidden="1" customHeight="1">
      <c r="A669" s="111"/>
      <c r="B669" s="97"/>
      <c r="C669" s="98"/>
      <c r="D669" s="95"/>
      <c r="E669" s="43"/>
      <c r="F669" s="44"/>
      <c r="G669" s="214"/>
      <c r="H669" s="71"/>
      <c r="I669" s="71"/>
      <c r="J669" s="96"/>
      <c r="K669" s="78"/>
      <c r="L669" s="78"/>
      <c r="M669" s="45"/>
      <c r="N669" s="382"/>
      <c r="O669" s="378"/>
      <c r="P669" s="377"/>
      <c r="Q669" s="378"/>
      <c r="R669" s="377"/>
      <c r="S669" s="380"/>
      <c r="T669" s="372"/>
      <c r="U669" s="380"/>
      <c r="V669" s="372"/>
      <c r="W669" s="213"/>
      <c r="X669" s="372"/>
      <c r="Y669" s="372"/>
      <c r="Z669" s="372"/>
      <c r="AA669" s="372"/>
      <c r="AB669" s="372"/>
      <c r="AC669" s="372"/>
      <c r="AD669" s="74"/>
    </row>
    <row r="670" spans="1:30" s="207" customFormat="1" ht="18" hidden="1" customHeight="1">
      <c r="A670" s="111"/>
      <c r="B670" s="97"/>
      <c r="C670" s="98"/>
      <c r="D670" s="95"/>
      <c r="E670" s="43"/>
      <c r="F670" s="44"/>
      <c r="G670" s="214"/>
      <c r="H670" s="71"/>
      <c r="I670" s="71"/>
      <c r="J670" s="96"/>
      <c r="K670" s="78"/>
      <c r="L670" s="78"/>
      <c r="M670" s="45"/>
      <c r="N670" s="382"/>
      <c r="O670" s="378"/>
      <c r="P670" s="377"/>
      <c r="Q670" s="378"/>
      <c r="R670" s="377"/>
      <c r="S670" s="380"/>
      <c r="T670" s="372"/>
      <c r="U670" s="380"/>
      <c r="V670" s="372"/>
      <c r="W670" s="213"/>
      <c r="X670" s="372"/>
      <c r="Y670" s="372"/>
      <c r="Z670" s="372"/>
      <c r="AA670" s="372"/>
      <c r="AB670" s="372"/>
      <c r="AC670" s="372"/>
      <c r="AD670" s="74"/>
    </row>
    <row r="671" spans="1:30" s="207" customFormat="1" ht="18" hidden="1" customHeight="1">
      <c r="A671" s="111"/>
      <c r="B671" s="97"/>
      <c r="C671" s="98"/>
      <c r="D671" s="95"/>
      <c r="E671" s="43"/>
      <c r="F671" s="44"/>
      <c r="G671" s="214"/>
      <c r="H671" s="71"/>
      <c r="I671" s="71"/>
      <c r="J671" s="96"/>
      <c r="K671" s="78"/>
      <c r="L671" s="78"/>
      <c r="M671" s="45"/>
      <c r="N671" s="382"/>
      <c r="O671" s="378"/>
      <c r="P671" s="377"/>
      <c r="Q671" s="378"/>
      <c r="R671" s="377"/>
      <c r="S671" s="380"/>
      <c r="T671" s="372"/>
      <c r="U671" s="380"/>
      <c r="V671" s="372"/>
      <c r="W671" s="213"/>
      <c r="X671" s="372"/>
      <c r="Y671" s="372"/>
      <c r="Z671" s="372"/>
      <c r="AA671" s="372"/>
      <c r="AB671" s="372"/>
      <c r="AC671" s="372"/>
      <c r="AD671" s="74"/>
    </row>
    <row r="672" spans="1:30" s="207" customFormat="1" ht="18" hidden="1" customHeight="1">
      <c r="A672" s="111"/>
      <c r="B672" s="97"/>
      <c r="C672" s="98"/>
      <c r="D672" s="95"/>
      <c r="E672" s="43"/>
      <c r="F672" s="44"/>
      <c r="G672" s="214"/>
      <c r="H672" s="71"/>
      <c r="I672" s="71"/>
      <c r="J672" s="96"/>
      <c r="K672" s="78"/>
      <c r="L672" s="78"/>
      <c r="M672" s="45"/>
      <c r="N672" s="382"/>
      <c r="O672" s="378"/>
      <c r="P672" s="377"/>
      <c r="Q672" s="378"/>
      <c r="R672" s="377"/>
      <c r="S672" s="380"/>
      <c r="T672" s="372"/>
      <c r="U672" s="380"/>
      <c r="V672" s="372"/>
      <c r="W672" s="213"/>
      <c r="X672" s="372"/>
      <c r="Y672" s="372"/>
      <c r="Z672" s="372"/>
      <c r="AA672" s="372"/>
      <c r="AB672" s="372"/>
      <c r="AC672" s="372"/>
      <c r="AD672" s="74"/>
    </row>
    <row r="673" spans="1:16384" s="203" customFormat="1" ht="18" customHeight="1">
      <c r="A673" s="94">
        <v>36</v>
      </c>
      <c r="B673" s="59" t="s">
        <v>478</v>
      </c>
      <c r="C673" s="60"/>
      <c r="D673" s="94"/>
      <c r="E673" s="59" t="s">
        <v>327</v>
      </c>
      <c r="F673" s="60" t="s">
        <v>346</v>
      </c>
      <c r="G673" s="94">
        <v>1</v>
      </c>
      <c r="H673" s="294">
        <v>30</v>
      </c>
      <c r="I673" s="288">
        <v>0</v>
      </c>
      <c r="J673" s="94">
        <v>40</v>
      </c>
      <c r="K673" s="78">
        <f t="shared" si="60"/>
        <v>1.2</v>
      </c>
      <c r="L673" s="78">
        <f t="shared" si="61"/>
        <v>0</v>
      </c>
      <c r="M673" s="45">
        <f t="shared" si="62"/>
        <v>36</v>
      </c>
      <c r="N673" s="381"/>
      <c r="O673" s="376"/>
      <c r="P673" s="374">
        <v>108</v>
      </c>
      <c r="Q673" s="376"/>
      <c r="R673" s="374"/>
      <c r="S673" s="379"/>
      <c r="T673" s="376"/>
      <c r="U673" s="379"/>
      <c r="V673" s="376"/>
      <c r="W673" s="204"/>
      <c r="X673" s="376"/>
      <c r="Y673" s="374"/>
      <c r="Z673" s="419"/>
      <c r="AA673" s="419"/>
      <c r="AB673" s="420"/>
      <c r="AC673" s="427">
        <f>P673</f>
        <v>108</v>
      </c>
      <c r="AD673" s="60"/>
      <c r="AE673" s="94"/>
      <c r="AF673" s="59"/>
      <c r="AG673" s="60"/>
      <c r="AH673" s="94"/>
      <c r="AI673" s="59"/>
      <c r="AJ673" s="60"/>
      <c r="AK673" s="94"/>
      <c r="AL673" s="59"/>
      <c r="AM673" s="60"/>
      <c r="AN673" s="94"/>
      <c r="AO673" s="59"/>
      <c r="AP673" s="60"/>
      <c r="AQ673" s="94"/>
      <c r="AR673" s="59"/>
      <c r="AS673" s="60"/>
      <c r="AT673" s="94"/>
      <c r="AU673" s="59"/>
      <c r="AV673" s="60"/>
      <c r="AW673" s="94"/>
      <c r="AX673" s="59"/>
      <c r="AY673" s="60"/>
      <c r="AZ673" s="94"/>
      <c r="BA673" s="59"/>
      <c r="BB673" s="60"/>
      <c r="BC673" s="94"/>
      <c r="BD673" s="59"/>
      <c r="BE673" s="60"/>
      <c r="BF673" s="94"/>
      <c r="BG673" s="59"/>
      <c r="BH673" s="60"/>
      <c r="BI673" s="94"/>
      <c r="BJ673" s="59"/>
      <c r="BK673" s="60"/>
      <c r="BL673" s="94"/>
      <c r="BM673" s="59"/>
      <c r="BN673" s="60"/>
      <c r="BO673" s="94"/>
      <c r="BP673" s="59"/>
      <c r="BQ673" s="60"/>
      <c r="BR673" s="94"/>
      <c r="BS673" s="59"/>
      <c r="BT673" s="60"/>
      <c r="BU673" s="94"/>
      <c r="BV673" s="59"/>
      <c r="BW673" s="60"/>
      <c r="BX673" s="94"/>
      <c r="BY673" s="59"/>
      <c r="BZ673" s="60"/>
      <c r="CA673" s="94"/>
      <c r="CB673" s="59"/>
      <c r="CC673" s="60"/>
      <c r="CD673" s="94"/>
      <c r="CE673" s="59"/>
      <c r="CF673" s="60"/>
      <c r="CG673" s="94"/>
      <c r="CH673" s="59"/>
      <c r="CI673" s="60"/>
      <c r="CJ673" s="94"/>
      <c r="CK673" s="59"/>
      <c r="CL673" s="60"/>
      <c r="CM673" s="94"/>
      <c r="CN673" s="59"/>
      <c r="CO673" s="60"/>
      <c r="CP673" s="94"/>
      <c r="CQ673" s="59"/>
      <c r="CR673" s="60"/>
      <c r="CS673" s="94"/>
      <c r="CT673" s="59"/>
      <c r="CU673" s="60"/>
      <c r="CV673" s="94"/>
      <c r="CW673" s="59"/>
      <c r="CX673" s="60"/>
      <c r="CY673" s="94"/>
      <c r="CZ673" s="59"/>
      <c r="DA673" s="60"/>
      <c r="DB673" s="94"/>
      <c r="DC673" s="59"/>
      <c r="DD673" s="60"/>
      <c r="DE673" s="94"/>
      <c r="DF673" s="59"/>
      <c r="DG673" s="60"/>
      <c r="DH673" s="94"/>
      <c r="DI673" s="59"/>
      <c r="DJ673" s="60"/>
      <c r="DK673" s="94"/>
      <c r="DL673" s="59"/>
      <c r="DM673" s="60"/>
      <c r="DN673" s="94"/>
      <c r="DO673" s="59"/>
      <c r="DP673" s="60"/>
      <c r="DQ673" s="94"/>
      <c r="DR673" s="59"/>
      <c r="DS673" s="60"/>
      <c r="DT673" s="94"/>
      <c r="DU673" s="59"/>
      <c r="DV673" s="60"/>
      <c r="DW673" s="94"/>
      <c r="DX673" s="59"/>
      <c r="DY673" s="60"/>
      <c r="DZ673" s="94"/>
      <c r="EA673" s="59"/>
      <c r="EB673" s="60"/>
      <c r="EC673" s="94"/>
      <c r="ED673" s="59"/>
      <c r="EE673" s="60"/>
      <c r="EF673" s="94"/>
      <c r="EG673" s="59"/>
      <c r="EH673" s="60"/>
      <c r="EI673" s="94"/>
      <c r="EJ673" s="59"/>
      <c r="EK673" s="60"/>
      <c r="EL673" s="94"/>
      <c r="EM673" s="59"/>
      <c r="EN673" s="60"/>
      <c r="EO673" s="94"/>
      <c r="EP673" s="59"/>
      <c r="EQ673" s="60"/>
      <c r="ER673" s="94"/>
      <c r="ES673" s="59"/>
      <c r="ET673" s="60"/>
      <c r="EU673" s="94"/>
      <c r="EV673" s="59"/>
      <c r="EW673" s="60"/>
      <c r="EX673" s="94"/>
      <c r="EY673" s="59"/>
      <c r="EZ673" s="60"/>
      <c r="FA673" s="94"/>
      <c r="FB673" s="59"/>
      <c r="FC673" s="60"/>
      <c r="FD673" s="94"/>
      <c r="FE673" s="59"/>
      <c r="FF673" s="60"/>
      <c r="FG673" s="94"/>
      <c r="FH673" s="59"/>
      <c r="FI673" s="60"/>
      <c r="FJ673" s="94"/>
      <c r="FK673" s="59"/>
      <c r="FL673" s="60"/>
      <c r="FM673" s="94"/>
      <c r="FN673" s="59"/>
      <c r="FO673" s="60"/>
      <c r="FP673" s="94"/>
      <c r="FQ673" s="59"/>
      <c r="FR673" s="60"/>
      <c r="FS673" s="94"/>
      <c r="FT673" s="59"/>
      <c r="FU673" s="60"/>
      <c r="FV673" s="94"/>
      <c r="FW673" s="59"/>
      <c r="FX673" s="60"/>
      <c r="FY673" s="94"/>
      <c r="FZ673" s="59"/>
      <c r="GA673" s="60"/>
      <c r="GB673" s="94"/>
      <c r="GC673" s="59"/>
      <c r="GD673" s="60"/>
      <c r="GE673" s="94"/>
      <c r="GF673" s="59"/>
      <c r="GG673" s="60"/>
      <c r="GH673" s="94"/>
      <c r="GI673" s="59"/>
      <c r="GJ673" s="60"/>
      <c r="GK673" s="94"/>
      <c r="GL673" s="59"/>
      <c r="GM673" s="60"/>
      <c r="GN673" s="94"/>
      <c r="GO673" s="59"/>
      <c r="GP673" s="60"/>
      <c r="GQ673" s="94"/>
      <c r="GR673" s="59"/>
      <c r="GS673" s="60"/>
      <c r="GT673" s="94"/>
      <c r="GU673" s="59"/>
      <c r="GV673" s="60"/>
      <c r="GW673" s="94"/>
      <c r="GX673" s="59"/>
      <c r="GY673" s="60"/>
      <c r="GZ673" s="94"/>
      <c r="HA673" s="59"/>
      <c r="HB673" s="60"/>
      <c r="HC673" s="94"/>
      <c r="HD673" s="59"/>
      <c r="HE673" s="60"/>
      <c r="HF673" s="94"/>
      <c r="HG673" s="59"/>
      <c r="HH673" s="60"/>
      <c r="HI673" s="94"/>
      <c r="HJ673" s="59"/>
      <c r="HK673" s="60"/>
      <c r="HL673" s="94"/>
      <c r="HM673" s="59"/>
      <c r="HN673" s="60"/>
      <c r="HO673" s="94"/>
      <c r="HP673" s="59"/>
      <c r="HQ673" s="60"/>
      <c r="HR673" s="94"/>
      <c r="HS673" s="59"/>
      <c r="HT673" s="60"/>
      <c r="HU673" s="94"/>
      <c r="HV673" s="59"/>
      <c r="HW673" s="60"/>
      <c r="HX673" s="94"/>
      <c r="HY673" s="59"/>
      <c r="HZ673" s="60"/>
      <c r="IA673" s="94"/>
      <c r="IB673" s="59"/>
      <c r="IC673" s="60"/>
      <c r="ID673" s="94"/>
      <c r="IE673" s="59"/>
      <c r="IF673" s="60"/>
      <c r="IG673" s="94"/>
      <c r="IH673" s="59"/>
      <c r="II673" s="60"/>
      <c r="IJ673" s="94"/>
      <c r="IK673" s="59"/>
      <c r="IL673" s="60"/>
      <c r="IM673" s="94"/>
      <c r="IN673" s="59"/>
      <c r="IO673" s="60"/>
      <c r="IP673" s="94"/>
      <c r="IQ673" s="59"/>
      <c r="IR673" s="60"/>
      <c r="IS673" s="94"/>
      <c r="IT673" s="59"/>
      <c r="IU673" s="60"/>
      <c r="IV673" s="94"/>
      <c r="IW673" s="59"/>
      <c r="IX673" s="60"/>
      <c r="IY673" s="94"/>
      <c r="IZ673" s="59"/>
      <c r="JA673" s="60"/>
      <c r="JB673" s="94"/>
      <c r="JC673" s="59"/>
      <c r="JD673" s="60"/>
      <c r="JE673" s="94"/>
      <c r="JF673" s="59"/>
      <c r="JG673" s="60"/>
      <c r="JH673" s="94"/>
      <c r="JI673" s="59"/>
      <c r="JJ673" s="60"/>
      <c r="JK673" s="94"/>
      <c r="JL673" s="59"/>
      <c r="JM673" s="60"/>
      <c r="JN673" s="94"/>
      <c r="JO673" s="59"/>
      <c r="JP673" s="60"/>
      <c r="JQ673" s="94"/>
      <c r="JR673" s="59"/>
      <c r="JS673" s="60"/>
      <c r="JT673" s="94"/>
      <c r="JU673" s="59"/>
      <c r="JV673" s="60"/>
      <c r="JW673" s="94"/>
      <c r="JX673" s="59"/>
      <c r="JY673" s="60"/>
      <c r="JZ673" s="94"/>
      <c r="KA673" s="59"/>
      <c r="KB673" s="60"/>
      <c r="KC673" s="94"/>
      <c r="KD673" s="59"/>
      <c r="KE673" s="60"/>
      <c r="KF673" s="94"/>
      <c r="KG673" s="59"/>
      <c r="KH673" s="60"/>
      <c r="KI673" s="94"/>
      <c r="KJ673" s="59"/>
      <c r="KK673" s="60"/>
      <c r="KL673" s="94"/>
      <c r="KM673" s="59"/>
      <c r="KN673" s="60"/>
      <c r="KO673" s="94"/>
      <c r="KP673" s="59"/>
      <c r="KQ673" s="60"/>
      <c r="KR673" s="94"/>
      <c r="KS673" s="59"/>
      <c r="KT673" s="60"/>
      <c r="KU673" s="94"/>
      <c r="KV673" s="59"/>
      <c r="KW673" s="60"/>
      <c r="KX673" s="94"/>
      <c r="KY673" s="59"/>
      <c r="KZ673" s="60"/>
      <c r="LA673" s="94"/>
      <c r="LB673" s="59"/>
      <c r="LC673" s="60"/>
      <c r="LD673" s="94"/>
      <c r="LE673" s="59"/>
      <c r="LF673" s="60"/>
      <c r="LG673" s="94"/>
      <c r="LH673" s="59"/>
      <c r="LI673" s="60"/>
      <c r="LJ673" s="94"/>
      <c r="LK673" s="59"/>
      <c r="LL673" s="60"/>
      <c r="LM673" s="94"/>
      <c r="LN673" s="59"/>
      <c r="LO673" s="60"/>
      <c r="LP673" s="94"/>
      <c r="LQ673" s="59"/>
      <c r="LR673" s="60"/>
      <c r="LS673" s="94"/>
      <c r="LT673" s="59"/>
      <c r="LU673" s="60"/>
      <c r="LV673" s="94"/>
      <c r="LW673" s="59"/>
      <c r="LX673" s="60"/>
      <c r="LY673" s="94"/>
      <c r="LZ673" s="59"/>
      <c r="MA673" s="60"/>
      <c r="MB673" s="94"/>
      <c r="MC673" s="59"/>
      <c r="MD673" s="60"/>
      <c r="ME673" s="94"/>
      <c r="MF673" s="59"/>
      <c r="MG673" s="60"/>
      <c r="MH673" s="94"/>
      <c r="MI673" s="59"/>
      <c r="MJ673" s="60"/>
      <c r="MK673" s="94"/>
      <c r="ML673" s="59"/>
      <c r="MM673" s="60"/>
      <c r="MN673" s="94"/>
      <c r="MO673" s="59"/>
      <c r="MP673" s="60"/>
      <c r="MQ673" s="94"/>
      <c r="MR673" s="59"/>
      <c r="MS673" s="60"/>
      <c r="MT673" s="94"/>
      <c r="MU673" s="59"/>
      <c r="MV673" s="60"/>
      <c r="MW673" s="94"/>
      <c r="MX673" s="59"/>
      <c r="MY673" s="60"/>
      <c r="MZ673" s="94"/>
      <c r="NA673" s="59"/>
      <c r="NB673" s="60"/>
      <c r="NC673" s="94"/>
      <c r="ND673" s="59"/>
      <c r="NE673" s="60"/>
      <c r="NF673" s="94"/>
      <c r="NG673" s="59"/>
      <c r="NH673" s="60"/>
      <c r="NI673" s="94"/>
      <c r="NJ673" s="59"/>
      <c r="NK673" s="60"/>
      <c r="NL673" s="94"/>
      <c r="NM673" s="59"/>
      <c r="NN673" s="60"/>
      <c r="NO673" s="94"/>
      <c r="NP673" s="59"/>
      <c r="NQ673" s="60"/>
      <c r="NR673" s="94"/>
      <c r="NS673" s="59"/>
      <c r="NT673" s="60"/>
      <c r="NU673" s="94"/>
      <c r="NV673" s="59"/>
      <c r="NW673" s="60"/>
      <c r="NX673" s="94"/>
      <c r="NY673" s="59"/>
      <c r="NZ673" s="60"/>
      <c r="OA673" s="94"/>
      <c r="OB673" s="59"/>
      <c r="OC673" s="60"/>
      <c r="OD673" s="94"/>
      <c r="OE673" s="59"/>
      <c r="OF673" s="60"/>
      <c r="OG673" s="94"/>
      <c r="OH673" s="59"/>
      <c r="OI673" s="60"/>
      <c r="OJ673" s="94"/>
      <c r="OK673" s="59"/>
      <c r="OL673" s="60"/>
      <c r="OM673" s="94"/>
      <c r="ON673" s="59"/>
      <c r="OO673" s="60"/>
      <c r="OP673" s="94"/>
      <c r="OQ673" s="59"/>
      <c r="OR673" s="60"/>
      <c r="OS673" s="94"/>
      <c r="OT673" s="59"/>
      <c r="OU673" s="60"/>
      <c r="OV673" s="94"/>
      <c r="OW673" s="59"/>
      <c r="OX673" s="60"/>
      <c r="OY673" s="94"/>
      <c r="OZ673" s="59"/>
      <c r="PA673" s="60"/>
      <c r="PB673" s="94"/>
      <c r="PC673" s="59"/>
      <c r="PD673" s="60"/>
      <c r="PE673" s="94"/>
      <c r="PF673" s="59"/>
      <c r="PG673" s="60"/>
      <c r="PH673" s="94"/>
      <c r="PI673" s="59"/>
      <c r="PJ673" s="60"/>
      <c r="PK673" s="94"/>
      <c r="PL673" s="59"/>
      <c r="PM673" s="60"/>
      <c r="PN673" s="94"/>
      <c r="PO673" s="59"/>
      <c r="PP673" s="60"/>
      <c r="PQ673" s="94"/>
      <c r="PR673" s="59"/>
      <c r="PS673" s="60"/>
      <c r="PT673" s="94"/>
      <c r="PU673" s="59"/>
      <c r="PV673" s="60"/>
      <c r="PW673" s="94"/>
      <c r="PX673" s="59"/>
      <c r="PY673" s="60"/>
      <c r="PZ673" s="94"/>
      <c r="QA673" s="59"/>
      <c r="QB673" s="60"/>
      <c r="QC673" s="94"/>
      <c r="QD673" s="59"/>
      <c r="QE673" s="60"/>
      <c r="QF673" s="94"/>
      <c r="QG673" s="59"/>
      <c r="QH673" s="60"/>
      <c r="QI673" s="94"/>
      <c r="QJ673" s="59"/>
      <c r="QK673" s="60"/>
      <c r="QL673" s="94"/>
      <c r="QM673" s="59"/>
      <c r="QN673" s="60"/>
      <c r="QO673" s="94"/>
      <c r="QP673" s="59"/>
      <c r="QQ673" s="60"/>
      <c r="QR673" s="94"/>
      <c r="QS673" s="59"/>
      <c r="QT673" s="60"/>
      <c r="QU673" s="94"/>
      <c r="QV673" s="59"/>
      <c r="QW673" s="60"/>
      <c r="QX673" s="94"/>
      <c r="QY673" s="59"/>
      <c r="QZ673" s="60"/>
      <c r="RA673" s="94"/>
      <c r="RB673" s="59"/>
      <c r="RC673" s="60"/>
      <c r="RD673" s="94"/>
      <c r="RE673" s="59"/>
      <c r="RF673" s="60"/>
      <c r="RG673" s="94"/>
      <c r="RH673" s="59"/>
      <c r="RI673" s="60"/>
      <c r="RJ673" s="94"/>
      <c r="RK673" s="59"/>
      <c r="RL673" s="60"/>
      <c r="RM673" s="94"/>
      <c r="RN673" s="59"/>
      <c r="RO673" s="60"/>
      <c r="RP673" s="94"/>
      <c r="RQ673" s="59"/>
      <c r="RR673" s="60"/>
      <c r="RS673" s="94"/>
      <c r="RT673" s="59"/>
      <c r="RU673" s="60"/>
      <c r="RV673" s="94"/>
      <c r="RW673" s="59"/>
      <c r="RX673" s="60"/>
      <c r="RY673" s="94"/>
      <c r="RZ673" s="59"/>
      <c r="SA673" s="60"/>
      <c r="SB673" s="94"/>
      <c r="SC673" s="59"/>
      <c r="SD673" s="60"/>
      <c r="SE673" s="94"/>
      <c r="SF673" s="59"/>
      <c r="SG673" s="60"/>
      <c r="SH673" s="94"/>
      <c r="SI673" s="59"/>
      <c r="SJ673" s="60"/>
      <c r="SK673" s="94"/>
      <c r="SL673" s="59"/>
      <c r="SM673" s="60"/>
      <c r="SN673" s="94"/>
      <c r="SO673" s="59"/>
      <c r="SP673" s="60"/>
      <c r="SQ673" s="94"/>
      <c r="SR673" s="59"/>
      <c r="SS673" s="60"/>
      <c r="ST673" s="94"/>
      <c r="SU673" s="59"/>
      <c r="SV673" s="60"/>
      <c r="SW673" s="94"/>
      <c r="SX673" s="59"/>
      <c r="SY673" s="60"/>
      <c r="SZ673" s="94"/>
      <c r="TA673" s="59"/>
      <c r="TB673" s="60"/>
      <c r="TC673" s="94"/>
      <c r="TD673" s="59"/>
      <c r="TE673" s="60"/>
      <c r="TF673" s="94"/>
      <c r="TG673" s="59"/>
      <c r="TH673" s="60"/>
      <c r="TI673" s="94"/>
      <c r="TJ673" s="59"/>
      <c r="TK673" s="60"/>
      <c r="TL673" s="94"/>
      <c r="TM673" s="59"/>
      <c r="TN673" s="60"/>
      <c r="TO673" s="94"/>
      <c r="TP673" s="59"/>
      <c r="TQ673" s="60"/>
      <c r="TR673" s="94"/>
      <c r="TS673" s="59"/>
      <c r="TT673" s="60"/>
      <c r="TU673" s="94"/>
      <c r="TV673" s="59"/>
      <c r="TW673" s="60"/>
      <c r="TX673" s="94"/>
      <c r="TY673" s="59"/>
      <c r="TZ673" s="60"/>
      <c r="UA673" s="94"/>
      <c r="UB673" s="59"/>
      <c r="UC673" s="60"/>
      <c r="UD673" s="94"/>
      <c r="UE673" s="59"/>
      <c r="UF673" s="60"/>
      <c r="UG673" s="94"/>
      <c r="UH673" s="59"/>
      <c r="UI673" s="60"/>
      <c r="UJ673" s="94"/>
      <c r="UK673" s="59"/>
      <c r="UL673" s="60"/>
      <c r="UM673" s="94"/>
      <c r="UN673" s="59"/>
      <c r="UO673" s="60"/>
      <c r="UP673" s="94"/>
      <c r="UQ673" s="59"/>
      <c r="UR673" s="60"/>
      <c r="US673" s="94"/>
      <c r="UT673" s="59"/>
      <c r="UU673" s="60"/>
      <c r="UV673" s="94"/>
      <c r="UW673" s="59"/>
      <c r="UX673" s="60"/>
      <c r="UY673" s="94"/>
      <c r="UZ673" s="59"/>
      <c r="VA673" s="60"/>
      <c r="VB673" s="94"/>
      <c r="VC673" s="59"/>
      <c r="VD673" s="60"/>
      <c r="VE673" s="94"/>
      <c r="VF673" s="59"/>
      <c r="VG673" s="60"/>
      <c r="VH673" s="94"/>
      <c r="VI673" s="59"/>
      <c r="VJ673" s="60"/>
      <c r="VK673" s="94"/>
      <c r="VL673" s="59"/>
      <c r="VM673" s="60"/>
      <c r="VN673" s="94"/>
      <c r="VO673" s="59"/>
      <c r="VP673" s="60"/>
      <c r="VQ673" s="94"/>
      <c r="VR673" s="59"/>
      <c r="VS673" s="60"/>
      <c r="VT673" s="94"/>
      <c r="VU673" s="59"/>
      <c r="VV673" s="60"/>
      <c r="VW673" s="94"/>
      <c r="VX673" s="59"/>
      <c r="VY673" s="60"/>
      <c r="VZ673" s="94"/>
      <c r="WA673" s="59"/>
      <c r="WB673" s="60"/>
      <c r="WC673" s="94"/>
      <c r="WD673" s="59"/>
      <c r="WE673" s="60"/>
      <c r="WF673" s="94"/>
      <c r="WG673" s="59"/>
      <c r="WH673" s="60"/>
      <c r="WI673" s="94"/>
      <c r="WJ673" s="59"/>
      <c r="WK673" s="60"/>
      <c r="WL673" s="94"/>
      <c r="WM673" s="59"/>
      <c r="WN673" s="60"/>
      <c r="WO673" s="94"/>
      <c r="WP673" s="59"/>
      <c r="WQ673" s="60"/>
      <c r="WR673" s="94"/>
      <c r="WS673" s="59"/>
      <c r="WT673" s="60"/>
      <c r="WU673" s="94"/>
      <c r="WV673" s="59"/>
      <c r="WW673" s="60"/>
      <c r="WX673" s="94"/>
      <c r="WY673" s="59"/>
      <c r="WZ673" s="60"/>
      <c r="XA673" s="94"/>
      <c r="XB673" s="59"/>
      <c r="XC673" s="60"/>
      <c r="XD673" s="94"/>
      <c r="XE673" s="59"/>
      <c r="XF673" s="60"/>
      <c r="XG673" s="94"/>
      <c r="XH673" s="59"/>
      <c r="XI673" s="60"/>
      <c r="XJ673" s="94"/>
      <c r="XK673" s="59"/>
      <c r="XL673" s="60"/>
      <c r="XM673" s="94"/>
      <c r="XN673" s="59"/>
      <c r="XO673" s="60"/>
      <c r="XP673" s="94"/>
      <c r="XQ673" s="59"/>
      <c r="XR673" s="60"/>
      <c r="XS673" s="94"/>
      <c r="XT673" s="59"/>
      <c r="XU673" s="60"/>
      <c r="XV673" s="94"/>
      <c r="XW673" s="59"/>
      <c r="XX673" s="60"/>
      <c r="XY673" s="94"/>
      <c r="XZ673" s="59"/>
      <c r="YA673" s="60"/>
      <c r="YB673" s="94"/>
      <c r="YC673" s="59"/>
      <c r="YD673" s="60"/>
      <c r="YE673" s="94"/>
      <c r="YF673" s="59"/>
      <c r="YG673" s="60"/>
      <c r="YH673" s="94"/>
      <c r="YI673" s="59"/>
      <c r="YJ673" s="60"/>
      <c r="YK673" s="94"/>
      <c r="YL673" s="59"/>
      <c r="YM673" s="60"/>
      <c r="YN673" s="94"/>
      <c r="YO673" s="59"/>
      <c r="YP673" s="60"/>
      <c r="YQ673" s="94"/>
      <c r="YR673" s="59"/>
      <c r="YS673" s="60"/>
      <c r="YT673" s="94"/>
      <c r="YU673" s="59"/>
      <c r="YV673" s="60"/>
      <c r="YW673" s="94"/>
      <c r="YX673" s="59"/>
      <c r="YY673" s="60"/>
      <c r="YZ673" s="94"/>
      <c r="ZA673" s="59"/>
      <c r="ZB673" s="60"/>
      <c r="ZC673" s="94"/>
      <c r="ZD673" s="59"/>
      <c r="ZE673" s="60"/>
      <c r="ZF673" s="94"/>
      <c r="ZG673" s="59"/>
      <c r="ZH673" s="60"/>
      <c r="ZI673" s="94"/>
      <c r="ZJ673" s="59"/>
      <c r="ZK673" s="60"/>
      <c r="ZL673" s="94"/>
      <c r="ZM673" s="59"/>
      <c r="ZN673" s="60"/>
      <c r="ZO673" s="94"/>
      <c r="ZP673" s="59"/>
      <c r="ZQ673" s="60"/>
      <c r="ZR673" s="94"/>
      <c r="ZS673" s="59"/>
      <c r="ZT673" s="60"/>
      <c r="ZU673" s="94"/>
      <c r="ZV673" s="59"/>
      <c r="ZW673" s="60"/>
      <c r="ZX673" s="94"/>
      <c r="ZY673" s="59"/>
      <c r="ZZ673" s="60"/>
      <c r="AAA673" s="94"/>
      <c r="AAB673" s="59"/>
      <c r="AAC673" s="60"/>
      <c r="AAD673" s="94"/>
      <c r="AAE673" s="59"/>
      <c r="AAF673" s="60"/>
      <c r="AAG673" s="94"/>
      <c r="AAH673" s="59"/>
      <c r="AAI673" s="60"/>
      <c r="AAJ673" s="94"/>
      <c r="AAK673" s="59"/>
      <c r="AAL673" s="60"/>
      <c r="AAM673" s="94"/>
      <c r="AAN673" s="59"/>
      <c r="AAO673" s="60"/>
      <c r="AAP673" s="94"/>
      <c r="AAQ673" s="59"/>
      <c r="AAR673" s="60"/>
      <c r="AAS673" s="94"/>
      <c r="AAT673" s="59"/>
      <c r="AAU673" s="60"/>
      <c r="AAV673" s="94"/>
      <c r="AAW673" s="59"/>
      <c r="AAX673" s="60"/>
      <c r="AAY673" s="94"/>
      <c r="AAZ673" s="59"/>
      <c r="ABA673" s="60"/>
      <c r="ABB673" s="94"/>
      <c r="ABC673" s="59"/>
      <c r="ABD673" s="60"/>
      <c r="ABE673" s="94"/>
      <c r="ABF673" s="59"/>
      <c r="ABG673" s="60"/>
      <c r="ABH673" s="94"/>
      <c r="ABI673" s="59"/>
      <c r="ABJ673" s="60"/>
      <c r="ABK673" s="94"/>
      <c r="ABL673" s="59"/>
      <c r="ABM673" s="60"/>
      <c r="ABN673" s="94"/>
      <c r="ABO673" s="59"/>
      <c r="ABP673" s="60"/>
      <c r="ABQ673" s="94"/>
      <c r="ABR673" s="59"/>
      <c r="ABS673" s="60"/>
      <c r="ABT673" s="94"/>
      <c r="ABU673" s="59"/>
      <c r="ABV673" s="60"/>
      <c r="ABW673" s="94"/>
      <c r="ABX673" s="59"/>
      <c r="ABY673" s="60"/>
      <c r="ABZ673" s="94"/>
      <c r="ACA673" s="59"/>
      <c r="ACB673" s="60"/>
      <c r="ACC673" s="94"/>
      <c r="ACD673" s="59"/>
      <c r="ACE673" s="60"/>
      <c r="ACF673" s="94"/>
      <c r="ACG673" s="59"/>
      <c r="ACH673" s="60"/>
      <c r="ACI673" s="94"/>
      <c r="ACJ673" s="59"/>
      <c r="ACK673" s="60"/>
      <c r="ACL673" s="94"/>
      <c r="ACM673" s="59"/>
      <c r="ACN673" s="60"/>
      <c r="ACO673" s="94"/>
      <c r="ACP673" s="59"/>
      <c r="ACQ673" s="60"/>
      <c r="ACR673" s="94"/>
      <c r="ACS673" s="59"/>
      <c r="ACT673" s="60"/>
      <c r="ACU673" s="94"/>
      <c r="ACV673" s="59"/>
      <c r="ACW673" s="60"/>
      <c r="ACX673" s="94"/>
      <c r="ACY673" s="59"/>
      <c r="ACZ673" s="60"/>
      <c r="ADA673" s="94"/>
      <c r="ADB673" s="59"/>
      <c r="ADC673" s="60"/>
      <c r="ADD673" s="94"/>
      <c r="ADE673" s="59"/>
      <c r="ADF673" s="60"/>
      <c r="ADG673" s="94"/>
      <c r="ADH673" s="59"/>
      <c r="ADI673" s="60"/>
      <c r="ADJ673" s="94"/>
      <c r="ADK673" s="59"/>
      <c r="ADL673" s="60"/>
      <c r="ADM673" s="94"/>
      <c r="ADN673" s="59"/>
      <c r="ADO673" s="60"/>
      <c r="ADP673" s="94"/>
      <c r="ADQ673" s="59"/>
      <c r="ADR673" s="60"/>
      <c r="ADS673" s="94"/>
      <c r="ADT673" s="59"/>
      <c r="ADU673" s="60"/>
      <c r="ADV673" s="94"/>
      <c r="ADW673" s="59"/>
      <c r="ADX673" s="60"/>
      <c r="ADY673" s="94"/>
      <c r="ADZ673" s="59"/>
      <c r="AEA673" s="60"/>
      <c r="AEB673" s="94"/>
      <c r="AEC673" s="59"/>
      <c r="AED673" s="60"/>
      <c r="AEE673" s="94"/>
      <c r="AEF673" s="59"/>
      <c r="AEG673" s="60"/>
      <c r="AEH673" s="94"/>
      <c r="AEI673" s="59"/>
      <c r="AEJ673" s="60"/>
      <c r="AEK673" s="94"/>
      <c r="AEL673" s="59"/>
      <c r="AEM673" s="60"/>
      <c r="AEN673" s="94"/>
      <c r="AEO673" s="59"/>
      <c r="AEP673" s="60"/>
      <c r="AEQ673" s="94"/>
      <c r="AER673" s="59"/>
      <c r="AES673" s="60"/>
      <c r="AET673" s="94"/>
      <c r="AEU673" s="59"/>
      <c r="AEV673" s="60"/>
      <c r="AEW673" s="94"/>
      <c r="AEX673" s="59"/>
      <c r="AEY673" s="60"/>
      <c r="AEZ673" s="94"/>
      <c r="AFA673" s="59"/>
      <c r="AFB673" s="60"/>
      <c r="AFC673" s="94"/>
      <c r="AFD673" s="59"/>
      <c r="AFE673" s="60"/>
      <c r="AFF673" s="94"/>
      <c r="AFG673" s="59"/>
      <c r="AFH673" s="60"/>
      <c r="AFI673" s="94"/>
      <c r="AFJ673" s="59"/>
      <c r="AFK673" s="60"/>
      <c r="AFL673" s="94"/>
      <c r="AFM673" s="59"/>
      <c r="AFN673" s="60"/>
      <c r="AFO673" s="94"/>
      <c r="AFP673" s="59"/>
      <c r="AFQ673" s="60"/>
      <c r="AFR673" s="94"/>
      <c r="AFS673" s="59"/>
      <c r="AFT673" s="60"/>
      <c r="AFU673" s="94"/>
      <c r="AFV673" s="59"/>
      <c r="AFW673" s="60"/>
      <c r="AFX673" s="94"/>
      <c r="AFY673" s="59"/>
      <c r="AFZ673" s="60"/>
      <c r="AGA673" s="94"/>
      <c r="AGB673" s="59"/>
      <c r="AGC673" s="60"/>
      <c r="AGD673" s="94"/>
      <c r="AGE673" s="59"/>
      <c r="AGF673" s="60"/>
      <c r="AGG673" s="94"/>
      <c r="AGH673" s="59"/>
      <c r="AGI673" s="60"/>
      <c r="AGJ673" s="94"/>
      <c r="AGK673" s="59"/>
      <c r="AGL673" s="60"/>
      <c r="AGM673" s="94"/>
      <c r="AGN673" s="59"/>
      <c r="AGO673" s="60"/>
      <c r="AGP673" s="94"/>
      <c r="AGQ673" s="59"/>
      <c r="AGR673" s="60"/>
      <c r="AGS673" s="94"/>
      <c r="AGT673" s="59"/>
      <c r="AGU673" s="60"/>
      <c r="AGV673" s="94"/>
      <c r="AGW673" s="59"/>
      <c r="AGX673" s="60"/>
      <c r="AGY673" s="94"/>
      <c r="AGZ673" s="59"/>
      <c r="AHA673" s="60"/>
      <c r="AHB673" s="94"/>
      <c r="AHC673" s="59"/>
      <c r="AHD673" s="60"/>
      <c r="AHE673" s="94"/>
      <c r="AHF673" s="59"/>
      <c r="AHG673" s="60"/>
      <c r="AHH673" s="94"/>
      <c r="AHI673" s="59"/>
      <c r="AHJ673" s="60"/>
      <c r="AHK673" s="94"/>
      <c r="AHL673" s="59"/>
      <c r="AHM673" s="60"/>
      <c r="AHN673" s="94"/>
      <c r="AHO673" s="59"/>
      <c r="AHP673" s="60"/>
      <c r="AHQ673" s="94"/>
      <c r="AHR673" s="59"/>
      <c r="AHS673" s="60"/>
      <c r="AHT673" s="94"/>
      <c r="AHU673" s="59"/>
      <c r="AHV673" s="60"/>
      <c r="AHW673" s="94"/>
      <c r="AHX673" s="59"/>
      <c r="AHY673" s="60"/>
      <c r="AHZ673" s="94"/>
      <c r="AIA673" s="59"/>
      <c r="AIB673" s="60"/>
      <c r="AIC673" s="94"/>
      <c r="AID673" s="59"/>
      <c r="AIE673" s="60"/>
      <c r="AIF673" s="94"/>
      <c r="AIG673" s="59"/>
      <c r="AIH673" s="60"/>
      <c r="AII673" s="94"/>
      <c r="AIJ673" s="59"/>
      <c r="AIK673" s="60"/>
      <c r="AIL673" s="94"/>
      <c r="AIM673" s="59"/>
      <c r="AIN673" s="60"/>
      <c r="AIO673" s="94"/>
      <c r="AIP673" s="59"/>
      <c r="AIQ673" s="60"/>
      <c r="AIR673" s="94"/>
      <c r="AIS673" s="59"/>
      <c r="AIT673" s="60"/>
      <c r="AIU673" s="94"/>
      <c r="AIV673" s="59"/>
      <c r="AIW673" s="60"/>
      <c r="AIX673" s="94"/>
      <c r="AIY673" s="59"/>
      <c r="AIZ673" s="60"/>
      <c r="AJA673" s="94"/>
      <c r="AJB673" s="59"/>
      <c r="AJC673" s="60"/>
      <c r="AJD673" s="94"/>
      <c r="AJE673" s="59"/>
      <c r="AJF673" s="60"/>
      <c r="AJG673" s="94"/>
      <c r="AJH673" s="59"/>
      <c r="AJI673" s="60"/>
      <c r="AJJ673" s="94"/>
      <c r="AJK673" s="59"/>
      <c r="AJL673" s="60"/>
      <c r="AJM673" s="94"/>
      <c r="AJN673" s="59"/>
      <c r="AJO673" s="60"/>
      <c r="AJP673" s="94"/>
      <c r="AJQ673" s="59"/>
      <c r="AJR673" s="60"/>
      <c r="AJS673" s="94"/>
      <c r="AJT673" s="59"/>
      <c r="AJU673" s="60"/>
      <c r="AJV673" s="94"/>
      <c r="AJW673" s="59"/>
      <c r="AJX673" s="60"/>
      <c r="AJY673" s="94"/>
      <c r="AJZ673" s="59"/>
      <c r="AKA673" s="60"/>
      <c r="AKB673" s="94"/>
      <c r="AKC673" s="59"/>
      <c r="AKD673" s="60"/>
      <c r="AKE673" s="94"/>
      <c r="AKF673" s="59"/>
      <c r="AKG673" s="60"/>
      <c r="AKH673" s="94"/>
      <c r="AKI673" s="59"/>
      <c r="AKJ673" s="60"/>
      <c r="AKK673" s="94"/>
      <c r="AKL673" s="59"/>
      <c r="AKM673" s="60"/>
      <c r="AKN673" s="94"/>
      <c r="AKO673" s="59"/>
      <c r="AKP673" s="60"/>
      <c r="AKQ673" s="94"/>
      <c r="AKR673" s="59"/>
      <c r="AKS673" s="60"/>
      <c r="AKT673" s="94"/>
      <c r="AKU673" s="59"/>
      <c r="AKV673" s="60"/>
      <c r="AKW673" s="94"/>
      <c r="AKX673" s="59"/>
      <c r="AKY673" s="60"/>
      <c r="AKZ673" s="94"/>
      <c r="ALA673" s="59"/>
      <c r="ALB673" s="60"/>
      <c r="ALC673" s="94"/>
      <c r="ALD673" s="59"/>
      <c r="ALE673" s="60"/>
      <c r="ALF673" s="94"/>
      <c r="ALG673" s="59"/>
      <c r="ALH673" s="60"/>
      <c r="ALI673" s="94"/>
      <c r="ALJ673" s="59"/>
      <c r="ALK673" s="60"/>
      <c r="ALL673" s="94"/>
      <c r="ALM673" s="59"/>
      <c r="ALN673" s="60"/>
      <c r="ALO673" s="94"/>
      <c r="ALP673" s="59"/>
      <c r="ALQ673" s="60"/>
      <c r="ALR673" s="94"/>
      <c r="ALS673" s="59"/>
      <c r="ALT673" s="60"/>
      <c r="ALU673" s="94"/>
      <c r="ALV673" s="59"/>
      <c r="ALW673" s="60"/>
      <c r="ALX673" s="94"/>
      <c r="ALY673" s="59"/>
      <c r="ALZ673" s="60"/>
      <c r="AMA673" s="94"/>
      <c r="AMB673" s="59"/>
      <c r="AMC673" s="60"/>
      <c r="AMD673" s="94"/>
      <c r="AME673" s="59"/>
      <c r="AMF673" s="60"/>
      <c r="AMG673" s="94"/>
      <c r="AMH673" s="59"/>
      <c r="AMI673" s="60"/>
      <c r="AMJ673" s="94"/>
      <c r="AMK673" s="59"/>
      <c r="AML673" s="60"/>
      <c r="AMM673" s="94"/>
      <c r="AMN673" s="59"/>
      <c r="AMO673" s="60"/>
      <c r="AMP673" s="94"/>
      <c r="AMQ673" s="59"/>
      <c r="AMR673" s="60"/>
      <c r="AMS673" s="94"/>
      <c r="AMT673" s="59"/>
      <c r="AMU673" s="60"/>
      <c r="AMV673" s="94"/>
      <c r="AMW673" s="59"/>
      <c r="AMX673" s="60"/>
      <c r="AMY673" s="94"/>
      <c r="AMZ673" s="59"/>
      <c r="ANA673" s="60"/>
      <c r="ANB673" s="94"/>
      <c r="ANC673" s="59"/>
      <c r="AND673" s="60"/>
      <c r="ANE673" s="94"/>
      <c r="ANF673" s="59"/>
      <c r="ANG673" s="60"/>
      <c r="ANH673" s="94"/>
      <c r="ANI673" s="59"/>
      <c r="ANJ673" s="60"/>
      <c r="ANK673" s="94"/>
      <c r="ANL673" s="59"/>
      <c r="ANM673" s="60"/>
      <c r="ANN673" s="94"/>
      <c r="ANO673" s="59"/>
      <c r="ANP673" s="60"/>
      <c r="ANQ673" s="94"/>
      <c r="ANR673" s="59"/>
      <c r="ANS673" s="60"/>
      <c r="ANT673" s="94"/>
      <c r="ANU673" s="59"/>
      <c r="ANV673" s="60"/>
      <c r="ANW673" s="94"/>
      <c r="ANX673" s="59"/>
      <c r="ANY673" s="60"/>
      <c r="ANZ673" s="94"/>
      <c r="AOA673" s="59"/>
      <c r="AOB673" s="60"/>
      <c r="AOC673" s="94"/>
      <c r="AOD673" s="59"/>
      <c r="AOE673" s="60"/>
      <c r="AOF673" s="94"/>
      <c r="AOG673" s="59"/>
      <c r="AOH673" s="60"/>
      <c r="AOI673" s="94"/>
      <c r="AOJ673" s="59"/>
      <c r="AOK673" s="60"/>
      <c r="AOL673" s="94"/>
      <c r="AOM673" s="59"/>
      <c r="AON673" s="60"/>
      <c r="AOO673" s="94"/>
      <c r="AOP673" s="59"/>
      <c r="AOQ673" s="60"/>
      <c r="AOR673" s="94"/>
      <c r="AOS673" s="59"/>
      <c r="AOT673" s="60"/>
      <c r="AOU673" s="94"/>
      <c r="AOV673" s="59"/>
      <c r="AOW673" s="60"/>
      <c r="AOX673" s="94"/>
      <c r="AOY673" s="59"/>
      <c r="AOZ673" s="60"/>
      <c r="APA673" s="94"/>
      <c r="APB673" s="59"/>
      <c r="APC673" s="60"/>
      <c r="APD673" s="94"/>
      <c r="APE673" s="59"/>
      <c r="APF673" s="60"/>
      <c r="APG673" s="94"/>
      <c r="APH673" s="59"/>
      <c r="API673" s="60"/>
      <c r="APJ673" s="94"/>
      <c r="APK673" s="59"/>
      <c r="APL673" s="60"/>
      <c r="APM673" s="94"/>
      <c r="APN673" s="59"/>
      <c r="APO673" s="60"/>
      <c r="APP673" s="94"/>
      <c r="APQ673" s="59"/>
      <c r="APR673" s="60"/>
      <c r="APS673" s="94"/>
      <c r="APT673" s="59"/>
      <c r="APU673" s="60"/>
      <c r="APV673" s="94"/>
      <c r="APW673" s="59"/>
      <c r="APX673" s="60"/>
      <c r="APY673" s="94"/>
      <c r="APZ673" s="59"/>
      <c r="AQA673" s="60"/>
      <c r="AQB673" s="94"/>
      <c r="AQC673" s="59"/>
      <c r="AQD673" s="60"/>
      <c r="AQE673" s="94"/>
      <c r="AQF673" s="59"/>
      <c r="AQG673" s="60"/>
      <c r="AQH673" s="94"/>
      <c r="AQI673" s="59"/>
      <c r="AQJ673" s="60"/>
      <c r="AQK673" s="94"/>
      <c r="AQL673" s="59"/>
      <c r="AQM673" s="60"/>
      <c r="AQN673" s="94"/>
      <c r="AQO673" s="59"/>
      <c r="AQP673" s="60"/>
      <c r="AQQ673" s="94"/>
      <c r="AQR673" s="59"/>
      <c r="AQS673" s="60"/>
      <c r="AQT673" s="94"/>
      <c r="AQU673" s="59"/>
      <c r="AQV673" s="60"/>
      <c r="AQW673" s="94"/>
      <c r="AQX673" s="59"/>
      <c r="AQY673" s="60"/>
      <c r="AQZ673" s="94"/>
      <c r="ARA673" s="59"/>
      <c r="ARB673" s="60"/>
      <c r="ARC673" s="94"/>
      <c r="ARD673" s="59"/>
      <c r="ARE673" s="60"/>
      <c r="ARF673" s="94"/>
      <c r="ARG673" s="59"/>
      <c r="ARH673" s="60"/>
      <c r="ARI673" s="94"/>
      <c r="ARJ673" s="59"/>
      <c r="ARK673" s="60"/>
      <c r="ARL673" s="94"/>
      <c r="ARM673" s="59"/>
      <c r="ARN673" s="60"/>
      <c r="ARO673" s="94"/>
      <c r="ARP673" s="59"/>
      <c r="ARQ673" s="60"/>
      <c r="ARR673" s="94"/>
      <c r="ARS673" s="59"/>
      <c r="ART673" s="60"/>
      <c r="ARU673" s="94"/>
      <c r="ARV673" s="59"/>
      <c r="ARW673" s="60"/>
      <c r="ARX673" s="94"/>
      <c r="ARY673" s="59"/>
      <c r="ARZ673" s="60"/>
      <c r="ASA673" s="94"/>
      <c r="ASB673" s="59"/>
      <c r="ASC673" s="60"/>
      <c r="ASD673" s="94"/>
      <c r="ASE673" s="59"/>
      <c r="ASF673" s="60"/>
      <c r="ASG673" s="94"/>
      <c r="ASH673" s="59"/>
      <c r="ASI673" s="60"/>
      <c r="ASJ673" s="94"/>
      <c r="ASK673" s="59"/>
      <c r="ASL673" s="60"/>
      <c r="ASM673" s="94"/>
      <c r="ASN673" s="59"/>
      <c r="ASO673" s="60"/>
      <c r="ASP673" s="94"/>
      <c r="ASQ673" s="59"/>
      <c r="ASR673" s="60"/>
      <c r="ASS673" s="94"/>
      <c r="AST673" s="59"/>
      <c r="ASU673" s="60"/>
      <c r="ASV673" s="94"/>
      <c r="ASW673" s="59"/>
      <c r="ASX673" s="60"/>
      <c r="ASY673" s="94"/>
      <c r="ASZ673" s="59"/>
      <c r="ATA673" s="60"/>
      <c r="ATB673" s="94"/>
      <c r="ATC673" s="59"/>
      <c r="ATD673" s="60"/>
      <c r="ATE673" s="94"/>
      <c r="ATF673" s="59"/>
      <c r="ATG673" s="60"/>
      <c r="ATH673" s="94"/>
      <c r="ATI673" s="59"/>
      <c r="ATJ673" s="60"/>
      <c r="ATK673" s="94"/>
      <c r="ATL673" s="59"/>
      <c r="ATM673" s="60"/>
      <c r="ATN673" s="94"/>
      <c r="ATO673" s="59"/>
      <c r="ATP673" s="60"/>
      <c r="ATQ673" s="94"/>
      <c r="ATR673" s="59"/>
      <c r="ATS673" s="60"/>
      <c r="ATT673" s="94"/>
      <c r="ATU673" s="59"/>
      <c r="ATV673" s="60"/>
      <c r="ATW673" s="94"/>
      <c r="ATX673" s="59"/>
      <c r="ATY673" s="60"/>
      <c r="ATZ673" s="94"/>
      <c r="AUA673" s="59"/>
      <c r="AUB673" s="60"/>
      <c r="AUC673" s="94"/>
      <c r="AUD673" s="59"/>
      <c r="AUE673" s="60"/>
      <c r="AUF673" s="94"/>
      <c r="AUG673" s="59"/>
      <c r="AUH673" s="60"/>
      <c r="AUI673" s="94"/>
      <c r="AUJ673" s="59"/>
      <c r="AUK673" s="60"/>
      <c r="AUL673" s="94"/>
      <c r="AUM673" s="59"/>
      <c r="AUN673" s="60"/>
      <c r="AUO673" s="94"/>
      <c r="AUP673" s="59"/>
      <c r="AUQ673" s="60"/>
      <c r="AUR673" s="94"/>
      <c r="AUS673" s="59"/>
      <c r="AUT673" s="60"/>
      <c r="AUU673" s="94"/>
      <c r="AUV673" s="59"/>
      <c r="AUW673" s="60"/>
      <c r="AUX673" s="94"/>
      <c r="AUY673" s="59"/>
      <c r="AUZ673" s="60"/>
      <c r="AVA673" s="94"/>
      <c r="AVB673" s="59"/>
      <c r="AVC673" s="60"/>
      <c r="AVD673" s="94"/>
      <c r="AVE673" s="59"/>
      <c r="AVF673" s="60"/>
      <c r="AVG673" s="94"/>
      <c r="AVH673" s="59"/>
      <c r="AVI673" s="60"/>
      <c r="AVJ673" s="94"/>
      <c r="AVK673" s="59"/>
      <c r="AVL673" s="60"/>
      <c r="AVM673" s="94"/>
      <c r="AVN673" s="59"/>
      <c r="AVO673" s="60"/>
      <c r="AVP673" s="94"/>
      <c r="AVQ673" s="59"/>
      <c r="AVR673" s="60"/>
      <c r="AVS673" s="94"/>
      <c r="AVT673" s="59"/>
      <c r="AVU673" s="60"/>
      <c r="AVV673" s="94"/>
      <c r="AVW673" s="59"/>
      <c r="AVX673" s="60"/>
      <c r="AVY673" s="94"/>
      <c r="AVZ673" s="59"/>
      <c r="AWA673" s="60"/>
      <c r="AWB673" s="94"/>
      <c r="AWC673" s="59"/>
      <c r="AWD673" s="60"/>
      <c r="AWE673" s="94"/>
      <c r="AWF673" s="59"/>
      <c r="AWG673" s="60"/>
      <c r="AWH673" s="94"/>
      <c r="AWI673" s="59"/>
      <c r="AWJ673" s="60"/>
      <c r="AWK673" s="94"/>
      <c r="AWL673" s="59"/>
      <c r="AWM673" s="60"/>
      <c r="AWN673" s="94"/>
      <c r="AWO673" s="59"/>
      <c r="AWP673" s="60"/>
      <c r="AWQ673" s="94"/>
      <c r="AWR673" s="59"/>
      <c r="AWS673" s="60"/>
      <c r="AWT673" s="94"/>
      <c r="AWU673" s="59"/>
      <c r="AWV673" s="60"/>
      <c r="AWW673" s="94"/>
      <c r="AWX673" s="59"/>
      <c r="AWY673" s="60"/>
      <c r="AWZ673" s="94"/>
      <c r="AXA673" s="59"/>
      <c r="AXB673" s="60"/>
      <c r="AXC673" s="94"/>
      <c r="AXD673" s="59"/>
      <c r="AXE673" s="60"/>
      <c r="AXF673" s="94"/>
      <c r="AXG673" s="59"/>
      <c r="AXH673" s="60"/>
      <c r="AXI673" s="94"/>
      <c r="AXJ673" s="59"/>
      <c r="AXK673" s="60"/>
      <c r="AXL673" s="94"/>
      <c r="AXM673" s="59"/>
      <c r="AXN673" s="60"/>
      <c r="AXO673" s="94"/>
      <c r="AXP673" s="59"/>
      <c r="AXQ673" s="60"/>
      <c r="AXR673" s="94"/>
      <c r="AXS673" s="59"/>
      <c r="AXT673" s="60"/>
      <c r="AXU673" s="94"/>
      <c r="AXV673" s="59"/>
      <c r="AXW673" s="60"/>
      <c r="AXX673" s="94"/>
      <c r="AXY673" s="59"/>
      <c r="AXZ673" s="60"/>
      <c r="AYA673" s="94"/>
      <c r="AYB673" s="59"/>
      <c r="AYC673" s="60"/>
      <c r="AYD673" s="94"/>
      <c r="AYE673" s="59"/>
      <c r="AYF673" s="60"/>
      <c r="AYG673" s="94"/>
      <c r="AYH673" s="59"/>
      <c r="AYI673" s="60"/>
      <c r="AYJ673" s="94"/>
      <c r="AYK673" s="59"/>
      <c r="AYL673" s="60"/>
      <c r="AYM673" s="94"/>
      <c r="AYN673" s="59"/>
      <c r="AYO673" s="60"/>
      <c r="AYP673" s="94"/>
      <c r="AYQ673" s="59"/>
      <c r="AYR673" s="60"/>
      <c r="AYS673" s="94"/>
      <c r="AYT673" s="59"/>
      <c r="AYU673" s="60"/>
      <c r="AYV673" s="94"/>
      <c r="AYW673" s="59"/>
      <c r="AYX673" s="60"/>
      <c r="AYY673" s="94"/>
      <c r="AYZ673" s="59"/>
      <c r="AZA673" s="60"/>
      <c r="AZB673" s="94"/>
      <c r="AZC673" s="59"/>
      <c r="AZD673" s="60"/>
      <c r="AZE673" s="94"/>
      <c r="AZF673" s="59"/>
      <c r="AZG673" s="60"/>
      <c r="AZH673" s="94"/>
      <c r="AZI673" s="59"/>
      <c r="AZJ673" s="60"/>
      <c r="AZK673" s="94"/>
      <c r="AZL673" s="59"/>
      <c r="AZM673" s="60"/>
      <c r="AZN673" s="94"/>
      <c r="AZO673" s="59"/>
      <c r="AZP673" s="60"/>
      <c r="AZQ673" s="94"/>
      <c r="AZR673" s="59"/>
      <c r="AZS673" s="60"/>
      <c r="AZT673" s="94"/>
      <c r="AZU673" s="59"/>
      <c r="AZV673" s="60"/>
      <c r="AZW673" s="94"/>
      <c r="AZX673" s="59"/>
      <c r="AZY673" s="60"/>
      <c r="AZZ673" s="94"/>
      <c r="BAA673" s="59"/>
      <c r="BAB673" s="60"/>
      <c r="BAC673" s="94"/>
      <c r="BAD673" s="59"/>
      <c r="BAE673" s="60"/>
      <c r="BAF673" s="94"/>
      <c r="BAG673" s="59"/>
      <c r="BAH673" s="60"/>
      <c r="BAI673" s="94"/>
      <c r="BAJ673" s="59"/>
      <c r="BAK673" s="60"/>
      <c r="BAL673" s="94"/>
      <c r="BAM673" s="59"/>
      <c r="BAN673" s="60"/>
      <c r="BAO673" s="94"/>
      <c r="BAP673" s="59"/>
      <c r="BAQ673" s="60"/>
      <c r="BAR673" s="94"/>
      <c r="BAS673" s="59"/>
      <c r="BAT673" s="60"/>
      <c r="BAU673" s="94"/>
      <c r="BAV673" s="59"/>
      <c r="BAW673" s="60"/>
      <c r="BAX673" s="94"/>
      <c r="BAY673" s="59"/>
      <c r="BAZ673" s="60"/>
      <c r="BBA673" s="94"/>
      <c r="BBB673" s="59"/>
      <c r="BBC673" s="60"/>
      <c r="BBD673" s="94"/>
      <c r="BBE673" s="59"/>
      <c r="BBF673" s="60"/>
      <c r="BBG673" s="94"/>
      <c r="BBH673" s="59"/>
      <c r="BBI673" s="60"/>
      <c r="BBJ673" s="94"/>
      <c r="BBK673" s="59"/>
      <c r="BBL673" s="60"/>
      <c r="BBM673" s="94"/>
      <c r="BBN673" s="59"/>
      <c r="BBO673" s="60"/>
      <c r="BBP673" s="94"/>
      <c r="BBQ673" s="59"/>
      <c r="BBR673" s="60"/>
      <c r="BBS673" s="94"/>
      <c r="BBT673" s="59"/>
      <c r="BBU673" s="60"/>
      <c r="BBV673" s="94"/>
      <c r="BBW673" s="59"/>
      <c r="BBX673" s="60"/>
      <c r="BBY673" s="94"/>
      <c r="BBZ673" s="59"/>
      <c r="BCA673" s="60"/>
      <c r="BCB673" s="94"/>
      <c r="BCC673" s="59"/>
      <c r="BCD673" s="60"/>
      <c r="BCE673" s="94"/>
      <c r="BCF673" s="59"/>
      <c r="BCG673" s="60"/>
      <c r="BCH673" s="94"/>
      <c r="BCI673" s="59"/>
      <c r="BCJ673" s="60"/>
      <c r="BCK673" s="94"/>
      <c r="BCL673" s="59"/>
      <c r="BCM673" s="60"/>
      <c r="BCN673" s="94"/>
      <c r="BCO673" s="59"/>
      <c r="BCP673" s="60"/>
      <c r="BCQ673" s="94"/>
      <c r="BCR673" s="59"/>
      <c r="BCS673" s="60"/>
      <c r="BCT673" s="94"/>
      <c r="BCU673" s="59"/>
      <c r="BCV673" s="60"/>
      <c r="BCW673" s="94"/>
      <c r="BCX673" s="59"/>
      <c r="BCY673" s="60"/>
      <c r="BCZ673" s="94"/>
      <c r="BDA673" s="59"/>
      <c r="BDB673" s="60"/>
      <c r="BDC673" s="94"/>
      <c r="BDD673" s="59"/>
      <c r="BDE673" s="60"/>
      <c r="BDF673" s="94"/>
      <c r="BDG673" s="59"/>
      <c r="BDH673" s="60"/>
      <c r="BDI673" s="94"/>
      <c r="BDJ673" s="59"/>
      <c r="BDK673" s="60"/>
      <c r="BDL673" s="94"/>
      <c r="BDM673" s="59"/>
      <c r="BDN673" s="60"/>
      <c r="BDO673" s="94"/>
      <c r="BDP673" s="59"/>
      <c r="BDQ673" s="60"/>
      <c r="BDR673" s="94"/>
      <c r="BDS673" s="59"/>
      <c r="BDT673" s="60"/>
      <c r="BDU673" s="94"/>
      <c r="BDV673" s="59"/>
      <c r="BDW673" s="60"/>
      <c r="BDX673" s="94"/>
      <c r="BDY673" s="59"/>
      <c r="BDZ673" s="60"/>
      <c r="BEA673" s="94"/>
      <c r="BEB673" s="59"/>
      <c r="BEC673" s="60"/>
      <c r="BED673" s="94"/>
      <c r="BEE673" s="59"/>
      <c r="BEF673" s="60"/>
      <c r="BEG673" s="94"/>
      <c r="BEH673" s="59"/>
      <c r="BEI673" s="60"/>
      <c r="BEJ673" s="94"/>
      <c r="BEK673" s="59"/>
      <c r="BEL673" s="60"/>
      <c r="BEM673" s="94"/>
      <c r="BEN673" s="59"/>
      <c r="BEO673" s="60"/>
      <c r="BEP673" s="94"/>
      <c r="BEQ673" s="59"/>
      <c r="BER673" s="60"/>
      <c r="BES673" s="94"/>
      <c r="BET673" s="59"/>
      <c r="BEU673" s="60"/>
      <c r="BEV673" s="94"/>
      <c r="BEW673" s="59"/>
      <c r="BEX673" s="60"/>
      <c r="BEY673" s="94"/>
      <c r="BEZ673" s="59"/>
      <c r="BFA673" s="60"/>
      <c r="BFB673" s="94"/>
      <c r="BFC673" s="59"/>
      <c r="BFD673" s="60"/>
      <c r="BFE673" s="94"/>
      <c r="BFF673" s="59"/>
      <c r="BFG673" s="60"/>
      <c r="BFH673" s="94"/>
      <c r="BFI673" s="59"/>
      <c r="BFJ673" s="60"/>
      <c r="BFK673" s="94"/>
      <c r="BFL673" s="59"/>
      <c r="BFM673" s="60"/>
      <c r="BFN673" s="94"/>
      <c r="BFO673" s="59"/>
      <c r="BFP673" s="60"/>
      <c r="BFQ673" s="94"/>
      <c r="BFR673" s="59"/>
      <c r="BFS673" s="60"/>
      <c r="BFT673" s="94"/>
      <c r="BFU673" s="59"/>
      <c r="BFV673" s="60"/>
      <c r="BFW673" s="94"/>
      <c r="BFX673" s="59"/>
      <c r="BFY673" s="60"/>
      <c r="BFZ673" s="94"/>
      <c r="BGA673" s="59"/>
      <c r="BGB673" s="60"/>
      <c r="BGC673" s="94"/>
      <c r="BGD673" s="59"/>
      <c r="BGE673" s="60"/>
      <c r="BGF673" s="94"/>
      <c r="BGG673" s="59"/>
      <c r="BGH673" s="60"/>
      <c r="BGI673" s="94"/>
      <c r="BGJ673" s="59"/>
      <c r="BGK673" s="60"/>
      <c r="BGL673" s="94"/>
      <c r="BGM673" s="59"/>
      <c r="BGN673" s="60"/>
      <c r="BGO673" s="94"/>
      <c r="BGP673" s="59"/>
      <c r="BGQ673" s="60"/>
      <c r="BGR673" s="94"/>
      <c r="BGS673" s="59"/>
      <c r="BGT673" s="60"/>
      <c r="BGU673" s="94"/>
      <c r="BGV673" s="59"/>
      <c r="BGW673" s="60"/>
      <c r="BGX673" s="94"/>
      <c r="BGY673" s="59"/>
      <c r="BGZ673" s="60"/>
      <c r="BHA673" s="94"/>
      <c r="BHB673" s="59"/>
      <c r="BHC673" s="60"/>
      <c r="BHD673" s="94"/>
      <c r="BHE673" s="59"/>
      <c r="BHF673" s="60"/>
      <c r="BHG673" s="94"/>
      <c r="BHH673" s="59"/>
      <c r="BHI673" s="60"/>
      <c r="BHJ673" s="94"/>
      <c r="BHK673" s="59"/>
      <c r="BHL673" s="60"/>
      <c r="BHM673" s="94"/>
      <c r="BHN673" s="59"/>
      <c r="BHO673" s="60"/>
      <c r="BHP673" s="94"/>
      <c r="BHQ673" s="59"/>
      <c r="BHR673" s="60"/>
      <c r="BHS673" s="94"/>
      <c r="BHT673" s="59"/>
      <c r="BHU673" s="60"/>
      <c r="BHV673" s="94"/>
      <c r="BHW673" s="59"/>
      <c r="BHX673" s="60"/>
      <c r="BHY673" s="94"/>
      <c r="BHZ673" s="59"/>
      <c r="BIA673" s="60"/>
      <c r="BIB673" s="94"/>
      <c r="BIC673" s="59"/>
      <c r="BID673" s="60"/>
      <c r="BIE673" s="94"/>
      <c r="BIF673" s="59"/>
      <c r="BIG673" s="60"/>
      <c r="BIH673" s="94"/>
      <c r="BII673" s="59"/>
      <c r="BIJ673" s="60"/>
      <c r="BIK673" s="94"/>
      <c r="BIL673" s="59"/>
      <c r="BIM673" s="60"/>
      <c r="BIN673" s="94"/>
      <c r="BIO673" s="59"/>
      <c r="BIP673" s="60"/>
      <c r="BIQ673" s="94"/>
      <c r="BIR673" s="59"/>
      <c r="BIS673" s="60"/>
      <c r="BIT673" s="94"/>
      <c r="BIU673" s="59"/>
      <c r="BIV673" s="60"/>
      <c r="BIW673" s="94"/>
      <c r="BIX673" s="59"/>
      <c r="BIY673" s="60"/>
      <c r="BIZ673" s="94"/>
      <c r="BJA673" s="59"/>
      <c r="BJB673" s="60"/>
      <c r="BJC673" s="94"/>
      <c r="BJD673" s="59"/>
      <c r="BJE673" s="60"/>
      <c r="BJF673" s="94"/>
      <c r="BJG673" s="59"/>
      <c r="BJH673" s="60"/>
      <c r="BJI673" s="94"/>
      <c r="BJJ673" s="59"/>
      <c r="BJK673" s="60"/>
      <c r="BJL673" s="94"/>
      <c r="BJM673" s="59"/>
      <c r="BJN673" s="60"/>
      <c r="BJO673" s="94"/>
      <c r="BJP673" s="59"/>
      <c r="BJQ673" s="60"/>
      <c r="BJR673" s="94"/>
      <c r="BJS673" s="59"/>
      <c r="BJT673" s="60"/>
      <c r="BJU673" s="94"/>
      <c r="BJV673" s="59"/>
      <c r="BJW673" s="60"/>
      <c r="BJX673" s="94"/>
      <c r="BJY673" s="59"/>
      <c r="BJZ673" s="60"/>
      <c r="BKA673" s="94"/>
      <c r="BKB673" s="59"/>
      <c r="BKC673" s="60"/>
      <c r="BKD673" s="94"/>
      <c r="BKE673" s="59"/>
      <c r="BKF673" s="60"/>
      <c r="BKG673" s="94"/>
      <c r="BKH673" s="59"/>
      <c r="BKI673" s="60"/>
      <c r="BKJ673" s="94"/>
      <c r="BKK673" s="59"/>
      <c r="BKL673" s="60"/>
      <c r="BKM673" s="94"/>
      <c r="BKN673" s="59"/>
      <c r="BKO673" s="60"/>
      <c r="BKP673" s="94"/>
      <c r="BKQ673" s="59"/>
      <c r="BKR673" s="60"/>
      <c r="BKS673" s="94"/>
      <c r="BKT673" s="59"/>
      <c r="BKU673" s="60"/>
      <c r="BKV673" s="94"/>
      <c r="BKW673" s="59"/>
      <c r="BKX673" s="60"/>
      <c r="BKY673" s="94"/>
      <c r="BKZ673" s="59"/>
      <c r="BLA673" s="60"/>
      <c r="BLB673" s="94"/>
      <c r="BLC673" s="59"/>
      <c r="BLD673" s="60"/>
      <c r="BLE673" s="94"/>
      <c r="BLF673" s="59"/>
      <c r="BLG673" s="60"/>
      <c r="BLH673" s="94"/>
      <c r="BLI673" s="59"/>
      <c r="BLJ673" s="60"/>
      <c r="BLK673" s="94"/>
      <c r="BLL673" s="59"/>
      <c r="BLM673" s="60"/>
      <c r="BLN673" s="94"/>
      <c r="BLO673" s="59"/>
      <c r="BLP673" s="60"/>
      <c r="BLQ673" s="94"/>
      <c r="BLR673" s="59"/>
      <c r="BLS673" s="60"/>
      <c r="BLT673" s="94"/>
      <c r="BLU673" s="59"/>
      <c r="BLV673" s="60"/>
      <c r="BLW673" s="94"/>
      <c r="BLX673" s="59"/>
      <c r="BLY673" s="60"/>
      <c r="BLZ673" s="94"/>
      <c r="BMA673" s="59"/>
      <c r="BMB673" s="60"/>
      <c r="BMC673" s="94"/>
      <c r="BMD673" s="59"/>
      <c r="BME673" s="60"/>
      <c r="BMF673" s="94"/>
      <c r="BMG673" s="59"/>
      <c r="BMH673" s="60"/>
      <c r="BMI673" s="94"/>
      <c r="BMJ673" s="59"/>
      <c r="BMK673" s="60"/>
      <c r="BML673" s="94"/>
      <c r="BMM673" s="59"/>
      <c r="BMN673" s="60"/>
      <c r="BMO673" s="94"/>
      <c r="BMP673" s="59"/>
      <c r="BMQ673" s="60"/>
      <c r="BMR673" s="94"/>
      <c r="BMS673" s="59"/>
      <c r="BMT673" s="60"/>
      <c r="BMU673" s="94"/>
      <c r="BMV673" s="59"/>
      <c r="BMW673" s="60"/>
      <c r="BMX673" s="94"/>
      <c r="BMY673" s="59"/>
      <c r="BMZ673" s="60"/>
      <c r="BNA673" s="94"/>
      <c r="BNB673" s="59"/>
      <c r="BNC673" s="60"/>
      <c r="BND673" s="94"/>
      <c r="BNE673" s="59"/>
      <c r="BNF673" s="60"/>
      <c r="BNG673" s="94"/>
      <c r="BNH673" s="59"/>
      <c r="BNI673" s="60"/>
      <c r="BNJ673" s="94"/>
      <c r="BNK673" s="59"/>
      <c r="BNL673" s="60"/>
      <c r="BNM673" s="94"/>
      <c r="BNN673" s="59"/>
      <c r="BNO673" s="60"/>
      <c r="BNP673" s="94"/>
      <c r="BNQ673" s="59"/>
      <c r="BNR673" s="60"/>
      <c r="BNS673" s="94"/>
      <c r="BNT673" s="59"/>
      <c r="BNU673" s="60"/>
      <c r="BNV673" s="94"/>
      <c r="BNW673" s="59"/>
      <c r="BNX673" s="60"/>
      <c r="BNY673" s="94"/>
      <c r="BNZ673" s="59"/>
      <c r="BOA673" s="60"/>
      <c r="BOB673" s="94"/>
      <c r="BOC673" s="59"/>
      <c r="BOD673" s="60"/>
      <c r="BOE673" s="94"/>
      <c r="BOF673" s="59"/>
      <c r="BOG673" s="60"/>
      <c r="BOH673" s="94"/>
      <c r="BOI673" s="59"/>
      <c r="BOJ673" s="60"/>
      <c r="BOK673" s="94"/>
      <c r="BOL673" s="59"/>
      <c r="BOM673" s="60"/>
      <c r="BON673" s="94"/>
      <c r="BOO673" s="59"/>
      <c r="BOP673" s="60"/>
      <c r="BOQ673" s="94"/>
      <c r="BOR673" s="59"/>
      <c r="BOS673" s="60"/>
      <c r="BOT673" s="94"/>
      <c r="BOU673" s="59"/>
      <c r="BOV673" s="60"/>
      <c r="BOW673" s="94"/>
      <c r="BOX673" s="59"/>
      <c r="BOY673" s="60"/>
      <c r="BOZ673" s="94"/>
      <c r="BPA673" s="59"/>
      <c r="BPB673" s="60"/>
      <c r="BPC673" s="94"/>
      <c r="BPD673" s="59"/>
      <c r="BPE673" s="60"/>
      <c r="BPF673" s="94"/>
      <c r="BPG673" s="59"/>
      <c r="BPH673" s="60"/>
      <c r="BPI673" s="94"/>
      <c r="BPJ673" s="59"/>
      <c r="BPK673" s="60"/>
      <c r="BPL673" s="94"/>
      <c r="BPM673" s="59"/>
      <c r="BPN673" s="60"/>
      <c r="BPO673" s="94"/>
      <c r="BPP673" s="59"/>
      <c r="BPQ673" s="60"/>
      <c r="BPR673" s="94"/>
      <c r="BPS673" s="59"/>
      <c r="BPT673" s="60"/>
      <c r="BPU673" s="94"/>
      <c r="BPV673" s="59"/>
      <c r="BPW673" s="60"/>
      <c r="BPX673" s="94"/>
      <c r="BPY673" s="59"/>
      <c r="BPZ673" s="60"/>
      <c r="BQA673" s="94"/>
      <c r="BQB673" s="59"/>
      <c r="BQC673" s="60"/>
      <c r="BQD673" s="94"/>
      <c r="BQE673" s="59"/>
      <c r="BQF673" s="60"/>
      <c r="BQG673" s="94"/>
      <c r="BQH673" s="59"/>
      <c r="BQI673" s="60"/>
      <c r="BQJ673" s="94"/>
      <c r="BQK673" s="59"/>
      <c r="BQL673" s="60"/>
      <c r="BQM673" s="94"/>
      <c r="BQN673" s="59"/>
      <c r="BQO673" s="60"/>
      <c r="BQP673" s="94"/>
      <c r="BQQ673" s="59"/>
      <c r="BQR673" s="60"/>
      <c r="BQS673" s="94"/>
      <c r="BQT673" s="59"/>
      <c r="BQU673" s="60"/>
      <c r="BQV673" s="94"/>
      <c r="BQW673" s="59"/>
      <c r="BQX673" s="60"/>
      <c r="BQY673" s="94"/>
      <c r="BQZ673" s="59"/>
      <c r="BRA673" s="60"/>
      <c r="BRB673" s="94"/>
      <c r="BRC673" s="59"/>
      <c r="BRD673" s="60"/>
      <c r="BRE673" s="94"/>
      <c r="BRF673" s="59"/>
      <c r="BRG673" s="60"/>
      <c r="BRH673" s="94"/>
      <c r="BRI673" s="59"/>
      <c r="BRJ673" s="60"/>
      <c r="BRK673" s="94"/>
      <c r="BRL673" s="59"/>
      <c r="BRM673" s="60"/>
      <c r="BRN673" s="94"/>
      <c r="BRO673" s="59"/>
      <c r="BRP673" s="60"/>
      <c r="BRQ673" s="94"/>
      <c r="BRR673" s="59"/>
      <c r="BRS673" s="60"/>
      <c r="BRT673" s="94"/>
      <c r="BRU673" s="59"/>
      <c r="BRV673" s="60"/>
      <c r="BRW673" s="94"/>
      <c r="BRX673" s="59"/>
      <c r="BRY673" s="60"/>
      <c r="BRZ673" s="94"/>
      <c r="BSA673" s="59"/>
      <c r="BSB673" s="60"/>
      <c r="BSC673" s="94"/>
      <c r="BSD673" s="59"/>
      <c r="BSE673" s="60"/>
      <c r="BSF673" s="94"/>
      <c r="BSG673" s="59"/>
      <c r="BSH673" s="60"/>
      <c r="BSI673" s="94"/>
      <c r="BSJ673" s="59"/>
      <c r="BSK673" s="60"/>
      <c r="BSL673" s="94"/>
      <c r="BSM673" s="59"/>
      <c r="BSN673" s="60"/>
      <c r="BSO673" s="94"/>
      <c r="BSP673" s="59"/>
      <c r="BSQ673" s="60"/>
      <c r="BSR673" s="94"/>
      <c r="BSS673" s="59"/>
      <c r="BST673" s="60"/>
      <c r="BSU673" s="94"/>
      <c r="BSV673" s="59"/>
      <c r="BSW673" s="60"/>
      <c r="BSX673" s="94"/>
      <c r="BSY673" s="59"/>
      <c r="BSZ673" s="60"/>
      <c r="BTA673" s="94"/>
      <c r="BTB673" s="59"/>
      <c r="BTC673" s="60"/>
      <c r="BTD673" s="94"/>
      <c r="BTE673" s="59"/>
      <c r="BTF673" s="60"/>
      <c r="BTG673" s="94"/>
      <c r="BTH673" s="59"/>
      <c r="BTI673" s="60"/>
      <c r="BTJ673" s="94"/>
      <c r="BTK673" s="59"/>
      <c r="BTL673" s="60"/>
      <c r="BTM673" s="94"/>
      <c r="BTN673" s="59"/>
      <c r="BTO673" s="60"/>
      <c r="BTP673" s="94"/>
      <c r="BTQ673" s="59"/>
      <c r="BTR673" s="60"/>
      <c r="BTS673" s="94"/>
      <c r="BTT673" s="59"/>
      <c r="BTU673" s="60"/>
      <c r="BTV673" s="94"/>
      <c r="BTW673" s="59"/>
      <c r="BTX673" s="60"/>
      <c r="BTY673" s="94"/>
      <c r="BTZ673" s="59"/>
      <c r="BUA673" s="60"/>
      <c r="BUB673" s="94"/>
      <c r="BUC673" s="59"/>
      <c r="BUD673" s="60"/>
      <c r="BUE673" s="94"/>
      <c r="BUF673" s="59"/>
      <c r="BUG673" s="60"/>
      <c r="BUH673" s="94"/>
      <c r="BUI673" s="59"/>
      <c r="BUJ673" s="60"/>
      <c r="BUK673" s="94"/>
      <c r="BUL673" s="59"/>
      <c r="BUM673" s="60"/>
      <c r="BUN673" s="94"/>
      <c r="BUO673" s="59"/>
      <c r="BUP673" s="60"/>
      <c r="BUQ673" s="94"/>
      <c r="BUR673" s="59"/>
      <c r="BUS673" s="60"/>
      <c r="BUT673" s="94"/>
      <c r="BUU673" s="59"/>
      <c r="BUV673" s="60"/>
      <c r="BUW673" s="94"/>
      <c r="BUX673" s="59"/>
      <c r="BUY673" s="60"/>
      <c r="BUZ673" s="94"/>
      <c r="BVA673" s="59"/>
      <c r="BVB673" s="60"/>
      <c r="BVC673" s="94"/>
      <c r="BVD673" s="59"/>
      <c r="BVE673" s="60"/>
      <c r="BVF673" s="94"/>
      <c r="BVG673" s="59"/>
      <c r="BVH673" s="60"/>
      <c r="BVI673" s="94"/>
      <c r="BVJ673" s="59"/>
      <c r="BVK673" s="60"/>
      <c r="BVL673" s="94"/>
      <c r="BVM673" s="59"/>
      <c r="BVN673" s="60"/>
      <c r="BVO673" s="94"/>
      <c r="BVP673" s="59"/>
      <c r="BVQ673" s="60"/>
      <c r="BVR673" s="94"/>
      <c r="BVS673" s="59"/>
      <c r="BVT673" s="60"/>
      <c r="BVU673" s="94"/>
      <c r="BVV673" s="59"/>
      <c r="BVW673" s="60"/>
      <c r="BVX673" s="94"/>
      <c r="BVY673" s="59"/>
      <c r="BVZ673" s="60"/>
      <c r="BWA673" s="94"/>
      <c r="BWB673" s="59"/>
      <c r="BWC673" s="60"/>
      <c r="BWD673" s="94"/>
      <c r="BWE673" s="59"/>
      <c r="BWF673" s="60"/>
      <c r="BWG673" s="94"/>
      <c r="BWH673" s="59"/>
      <c r="BWI673" s="60"/>
      <c r="BWJ673" s="94"/>
      <c r="BWK673" s="59"/>
      <c r="BWL673" s="60"/>
      <c r="BWM673" s="94"/>
      <c r="BWN673" s="59"/>
      <c r="BWO673" s="60"/>
      <c r="BWP673" s="94"/>
      <c r="BWQ673" s="59"/>
      <c r="BWR673" s="60"/>
      <c r="BWS673" s="94"/>
      <c r="BWT673" s="59"/>
      <c r="BWU673" s="60"/>
      <c r="BWV673" s="94"/>
      <c r="BWW673" s="59"/>
      <c r="BWX673" s="60"/>
      <c r="BWY673" s="94"/>
      <c r="BWZ673" s="59"/>
      <c r="BXA673" s="60"/>
      <c r="BXB673" s="94"/>
      <c r="BXC673" s="59"/>
      <c r="BXD673" s="60"/>
      <c r="BXE673" s="94"/>
      <c r="BXF673" s="59"/>
      <c r="BXG673" s="60"/>
      <c r="BXH673" s="94"/>
      <c r="BXI673" s="59"/>
      <c r="BXJ673" s="60"/>
      <c r="BXK673" s="94"/>
      <c r="BXL673" s="59"/>
      <c r="BXM673" s="60"/>
      <c r="BXN673" s="94"/>
      <c r="BXO673" s="59"/>
      <c r="BXP673" s="60"/>
      <c r="BXQ673" s="94"/>
      <c r="BXR673" s="59"/>
      <c r="BXS673" s="60"/>
      <c r="BXT673" s="94"/>
      <c r="BXU673" s="59"/>
      <c r="BXV673" s="60"/>
      <c r="BXW673" s="94"/>
      <c r="BXX673" s="59"/>
      <c r="BXY673" s="60"/>
      <c r="BXZ673" s="94"/>
      <c r="BYA673" s="59"/>
      <c r="BYB673" s="60"/>
      <c r="BYC673" s="94"/>
      <c r="BYD673" s="59"/>
      <c r="BYE673" s="60"/>
      <c r="BYF673" s="94"/>
      <c r="BYG673" s="59"/>
      <c r="BYH673" s="60"/>
      <c r="BYI673" s="94"/>
      <c r="BYJ673" s="59"/>
      <c r="BYK673" s="60"/>
      <c r="BYL673" s="94"/>
      <c r="BYM673" s="59"/>
      <c r="BYN673" s="60"/>
      <c r="BYO673" s="94"/>
      <c r="BYP673" s="59"/>
      <c r="BYQ673" s="60"/>
      <c r="BYR673" s="94"/>
      <c r="BYS673" s="59"/>
      <c r="BYT673" s="60"/>
      <c r="BYU673" s="94"/>
      <c r="BYV673" s="59"/>
      <c r="BYW673" s="60"/>
      <c r="BYX673" s="94"/>
      <c r="BYY673" s="59"/>
      <c r="BYZ673" s="60"/>
      <c r="BZA673" s="94"/>
      <c r="BZB673" s="59"/>
      <c r="BZC673" s="60"/>
      <c r="BZD673" s="94"/>
      <c r="BZE673" s="59"/>
      <c r="BZF673" s="60"/>
      <c r="BZG673" s="94"/>
      <c r="BZH673" s="59"/>
      <c r="BZI673" s="60"/>
      <c r="BZJ673" s="94"/>
      <c r="BZK673" s="59"/>
      <c r="BZL673" s="60"/>
      <c r="BZM673" s="94"/>
      <c r="BZN673" s="59"/>
      <c r="BZO673" s="60"/>
      <c r="BZP673" s="94"/>
      <c r="BZQ673" s="59"/>
      <c r="BZR673" s="60"/>
      <c r="BZS673" s="94"/>
      <c r="BZT673" s="59"/>
      <c r="BZU673" s="60"/>
      <c r="BZV673" s="94"/>
      <c r="BZW673" s="59"/>
      <c r="BZX673" s="60"/>
      <c r="BZY673" s="94"/>
      <c r="BZZ673" s="59"/>
      <c r="CAA673" s="60"/>
      <c r="CAB673" s="94"/>
      <c r="CAC673" s="59"/>
      <c r="CAD673" s="60"/>
      <c r="CAE673" s="94"/>
      <c r="CAF673" s="59"/>
      <c r="CAG673" s="60"/>
      <c r="CAH673" s="94"/>
      <c r="CAI673" s="59"/>
      <c r="CAJ673" s="60"/>
      <c r="CAK673" s="94"/>
      <c r="CAL673" s="59"/>
      <c r="CAM673" s="60"/>
      <c r="CAN673" s="94"/>
      <c r="CAO673" s="59"/>
      <c r="CAP673" s="60"/>
      <c r="CAQ673" s="94"/>
      <c r="CAR673" s="59"/>
      <c r="CAS673" s="60"/>
      <c r="CAT673" s="94"/>
      <c r="CAU673" s="59"/>
      <c r="CAV673" s="60"/>
      <c r="CAW673" s="94"/>
      <c r="CAX673" s="59"/>
      <c r="CAY673" s="60"/>
      <c r="CAZ673" s="94"/>
      <c r="CBA673" s="59"/>
      <c r="CBB673" s="60"/>
      <c r="CBC673" s="94"/>
      <c r="CBD673" s="59"/>
      <c r="CBE673" s="60"/>
      <c r="CBF673" s="94"/>
      <c r="CBG673" s="59"/>
      <c r="CBH673" s="60"/>
      <c r="CBI673" s="94"/>
      <c r="CBJ673" s="59"/>
      <c r="CBK673" s="60"/>
      <c r="CBL673" s="94"/>
      <c r="CBM673" s="59"/>
      <c r="CBN673" s="60"/>
      <c r="CBO673" s="94"/>
      <c r="CBP673" s="59"/>
      <c r="CBQ673" s="60"/>
      <c r="CBR673" s="94"/>
      <c r="CBS673" s="59"/>
      <c r="CBT673" s="60"/>
      <c r="CBU673" s="94"/>
      <c r="CBV673" s="59"/>
      <c r="CBW673" s="60"/>
      <c r="CBX673" s="94"/>
      <c r="CBY673" s="59"/>
      <c r="CBZ673" s="60"/>
      <c r="CCA673" s="94"/>
      <c r="CCB673" s="59"/>
      <c r="CCC673" s="60"/>
      <c r="CCD673" s="94"/>
      <c r="CCE673" s="59"/>
      <c r="CCF673" s="60"/>
      <c r="CCG673" s="94"/>
      <c r="CCH673" s="59"/>
      <c r="CCI673" s="60"/>
      <c r="CCJ673" s="94"/>
      <c r="CCK673" s="59"/>
      <c r="CCL673" s="60"/>
      <c r="CCM673" s="94"/>
      <c r="CCN673" s="59"/>
      <c r="CCO673" s="60"/>
      <c r="CCP673" s="94"/>
      <c r="CCQ673" s="59"/>
      <c r="CCR673" s="60"/>
      <c r="CCS673" s="94"/>
      <c r="CCT673" s="59"/>
      <c r="CCU673" s="60"/>
      <c r="CCV673" s="94"/>
      <c r="CCW673" s="59"/>
      <c r="CCX673" s="60"/>
      <c r="CCY673" s="94"/>
      <c r="CCZ673" s="59"/>
      <c r="CDA673" s="60"/>
      <c r="CDB673" s="94"/>
      <c r="CDC673" s="59"/>
      <c r="CDD673" s="60"/>
      <c r="CDE673" s="94"/>
      <c r="CDF673" s="59"/>
      <c r="CDG673" s="60"/>
      <c r="CDH673" s="94"/>
      <c r="CDI673" s="59"/>
      <c r="CDJ673" s="60"/>
      <c r="CDK673" s="94"/>
      <c r="CDL673" s="59"/>
      <c r="CDM673" s="60"/>
      <c r="CDN673" s="94"/>
      <c r="CDO673" s="59"/>
      <c r="CDP673" s="60"/>
      <c r="CDQ673" s="94"/>
      <c r="CDR673" s="59"/>
      <c r="CDS673" s="60"/>
      <c r="CDT673" s="94"/>
      <c r="CDU673" s="59"/>
      <c r="CDV673" s="60"/>
      <c r="CDW673" s="94"/>
      <c r="CDX673" s="59"/>
      <c r="CDY673" s="60"/>
      <c r="CDZ673" s="94"/>
      <c r="CEA673" s="59"/>
      <c r="CEB673" s="60"/>
      <c r="CEC673" s="94"/>
      <c r="CED673" s="59"/>
      <c r="CEE673" s="60"/>
      <c r="CEF673" s="94"/>
      <c r="CEG673" s="59"/>
      <c r="CEH673" s="60"/>
      <c r="CEI673" s="94"/>
      <c r="CEJ673" s="59"/>
      <c r="CEK673" s="60"/>
      <c r="CEL673" s="94"/>
      <c r="CEM673" s="59"/>
      <c r="CEN673" s="60"/>
      <c r="CEO673" s="94"/>
      <c r="CEP673" s="59"/>
      <c r="CEQ673" s="60"/>
      <c r="CER673" s="94"/>
      <c r="CES673" s="59"/>
      <c r="CET673" s="60"/>
      <c r="CEU673" s="94"/>
      <c r="CEV673" s="59"/>
      <c r="CEW673" s="60"/>
      <c r="CEX673" s="94"/>
      <c r="CEY673" s="59"/>
      <c r="CEZ673" s="60"/>
      <c r="CFA673" s="94"/>
      <c r="CFB673" s="59"/>
      <c r="CFC673" s="60"/>
      <c r="CFD673" s="94"/>
      <c r="CFE673" s="59"/>
      <c r="CFF673" s="60"/>
      <c r="CFG673" s="94"/>
      <c r="CFH673" s="59"/>
      <c r="CFI673" s="60"/>
      <c r="CFJ673" s="94"/>
      <c r="CFK673" s="59"/>
      <c r="CFL673" s="60"/>
      <c r="CFM673" s="94"/>
      <c r="CFN673" s="59"/>
      <c r="CFO673" s="60"/>
      <c r="CFP673" s="94"/>
      <c r="CFQ673" s="59"/>
      <c r="CFR673" s="60"/>
      <c r="CFS673" s="94"/>
      <c r="CFT673" s="59"/>
      <c r="CFU673" s="60"/>
      <c r="CFV673" s="94"/>
      <c r="CFW673" s="59"/>
      <c r="CFX673" s="60"/>
      <c r="CFY673" s="94"/>
      <c r="CFZ673" s="59"/>
      <c r="CGA673" s="60"/>
      <c r="CGB673" s="94"/>
      <c r="CGC673" s="59"/>
      <c r="CGD673" s="60"/>
      <c r="CGE673" s="94"/>
      <c r="CGF673" s="59"/>
      <c r="CGG673" s="60"/>
      <c r="CGH673" s="94"/>
      <c r="CGI673" s="59"/>
      <c r="CGJ673" s="60"/>
      <c r="CGK673" s="94"/>
      <c r="CGL673" s="59"/>
      <c r="CGM673" s="60"/>
      <c r="CGN673" s="94"/>
      <c r="CGO673" s="59"/>
      <c r="CGP673" s="60"/>
      <c r="CGQ673" s="94"/>
      <c r="CGR673" s="59"/>
      <c r="CGS673" s="60"/>
      <c r="CGT673" s="94"/>
      <c r="CGU673" s="59"/>
      <c r="CGV673" s="60"/>
      <c r="CGW673" s="94"/>
      <c r="CGX673" s="59"/>
      <c r="CGY673" s="60"/>
      <c r="CGZ673" s="94"/>
      <c r="CHA673" s="59"/>
      <c r="CHB673" s="60"/>
      <c r="CHC673" s="94"/>
      <c r="CHD673" s="59"/>
      <c r="CHE673" s="60"/>
      <c r="CHF673" s="94"/>
      <c r="CHG673" s="59"/>
      <c r="CHH673" s="60"/>
      <c r="CHI673" s="94"/>
      <c r="CHJ673" s="59"/>
      <c r="CHK673" s="60"/>
      <c r="CHL673" s="94"/>
      <c r="CHM673" s="59"/>
      <c r="CHN673" s="60"/>
      <c r="CHO673" s="94"/>
      <c r="CHP673" s="59"/>
      <c r="CHQ673" s="60"/>
      <c r="CHR673" s="94"/>
      <c r="CHS673" s="59"/>
      <c r="CHT673" s="60"/>
      <c r="CHU673" s="94"/>
      <c r="CHV673" s="59"/>
      <c r="CHW673" s="60"/>
      <c r="CHX673" s="94"/>
      <c r="CHY673" s="59"/>
      <c r="CHZ673" s="60"/>
      <c r="CIA673" s="94"/>
      <c r="CIB673" s="59"/>
      <c r="CIC673" s="60"/>
      <c r="CID673" s="94"/>
      <c r="CIE673" s="59"/>
      <c r="CIF673" s="60"/>
      <c r="CIG673" s="94"/>
      <c r="CIH673" s="59"/>
      <c r="CII673" s="60"/>
      <c r="CIJ673" s="94"/>
      <c r="CIK673" s="59"/>
      <c r="CIL673" s="60"/>
      <c r="CIM673" s="94"/>
      <c r="CIN673" s="59"/>
      <c r="CIO673" s="60"/>
      <c r="CIP673" s="94"/>
      <c r="CIQ673" s="59"/>
      <c r="CIR673" s="60"/>
      <c r="CIS673" s="94"/>
      <c r="CIT673" s="59"/>
      <c r="CIU673" s="60"/>
      <c r="CIV673" s="94"/>
      <c r="CIW673" s="59"/>
      <c r="CIX673" s="60"/>
      <c r="CIY673" s="94"/>
      <c r="CIZ673" s="59"/>
      <c r="CJA673" s="60"/>
      <c r="CJB673" s="94"/>
      <c r="CJC673" s="59"/>
      <c r="CJD673" s="60"/>
      <c r="CJE673" s="94"/>
      <c r="CJF673" s="59"/>
      <c r="CJG673" s="60"/>
      <c r="CJH673" s="94"/>
      <c r="CJI673" s="59"/>
      <c r="CJJ673" s="60"/>
      <c r="CJK673" s="94"/>
      <c r="CJL673" s="59"/>
      <c r="CJM673" s="60"/>
      <c r="CJN673" s="94"/>
      <c r="CJO673" s="59"/>
      <c r="CJP673" s="60"/>
      <c r="CJQ673" s="94"/>
      <c r="CJR673" s="59"/>
      <c r="CJS673" s="60"/>
      <c r="CJT673" s="94"/>
      <c r="CJU673" s="59"/>
      <c r="CJV673" s="60"/>
      <c r="CJW673" s="94"/>
      <c r="CJX673" s="59"/>
      <c r="CJY673" s="60"/>
      <c r="CJZ673" s="94"/>
      <c r="CKA673" s="59"/>
      <c r="CKB673" s="60"/>
      <c r="CKC673" s="94"/>
      <c r="CKD673" s="59"/>
      <c r="CKE673" s="60"/>
      <c r="CKF673" s="94"/>
      <c r="CKG673" s="59"/>
      <c r="CKH673" s="60"/>
      <c r="CKI673" s="94"/>
      <c r="CKJ673" s="59"/>
      <c r="CKK673" s="60"/>
      <c r="CKL673" s="94"/>
      <c r="CKM673" s="59"/>
      <c r="CKN673" s="60"/>
      <c r="CKO673" s="94"/>
      <c r="CKP673" s="59"/>
      <c r="CKQ673" s="60"/>
      <c r="CKR673" s="94"/>
      <c r="CKS673" s="59"/>
      <c r="CKT673" s="60"/>
      <c r="CKU673" s="94"/>
      <c r="CKV673" s="59"/>
      <c r="CKW673" s="60"/>
      <c r="CKX673" s="94"/>
      <c r="CKY673" s="59"/>
      <c r="CKZ673" s="60"/>
      <c r="CLA673" s="94"/>
      <c r="CLB673" s="59"/>
      <c r="CLC673" s="60"/>
      <c r="CLD673" s="94"/>
      <c r="CLE673" s="59"/>
      <c r="CLF673" s="60"/>
      <c r="CLG673" s="94"/>
      <c r="CLH673" s="59"/>
      <c r="CLI673" s="60"/>
      <c r="CLJ673" s="94"/>
      <c r="CLK673" s="59"/>
      <c r="CLL673" s="60"/>
      <c r="CLM673" s="94"/>
      <c r="CLN673" s="59"/>
      <c r="CLO673" s="60"/>
      <c r="CLP673" s="94"/>
      <c r="CLQ673" s="59"/>
      <c r="CLR673" s="60"/>
      <c r="CLS673" s="94"/>
      <c r="CLT673" s="59"/>
      <c r="CLU673" s="60"/>
      <c r="CLV673" s="94"/>
      <c r="CLW673" s="59"/>
      <c r="CLX673" s="60"/>
      <c r="CLY673" s="94"/>
      <c r="CLZ673" s="59"/>
      <c r="CMA673" s="60"/>
      <c r="CMB673" s="94"/>
      <c r="CMC673" s="59"/>
      <c r="CMD673" s="60"/>
      <c r="CME673" s="94"/>
      <c r="CMF673" s="59"/>
      <c r="CMG673" s="60"/>
      <c r="CMH673" s="94"/>
      <c r="CMI673" s="59"/>
      <c r="CMJ673" s="60"/>
      <c r="CMK673" s="94"/>
      <c r="CML673" s="59"/>
      <c r="CMM673" s="60"/>
      <c r="CMN673" s="94"/>
      <c r="CMO673" s="59"/>
      <c r="CMP673" s="60"/>
      <c r="CMQ673" s="94"/>
      <c r="CMR673" s="59"/>
      <c r="CMS673" s="60"/>
      <c r="CMT673" s="94"/>
      <c r="CMU673" s="59"/>
      <c r="CMV673" s="60"/>
      <c r="CMW673" s="94"/>
      <c r="CMX673" s="59"/>
      <c r="CMY673" s="60"/>
      <c r="CMZ673" s="94"/>
      <c r="CNA673" s="59"/>
      <c r="CNB673" s="60"/>
      <c r="CNC673" s="94"/>
      <c r="CND673" s="59"/>
      <c r="CNE673" s="60"/>
      <c r="CNF673" s="94"/>
      <c r="CNG673" s="59"/>
      <c r="CNH673" s="60"/>
      <c r="CNI673" s="94"/>
      <c r="CNJ673" s="59"/>
      <c r="CNK673" s="60"/>
      <c r="CNL673" s="94"/>
      <c r="CNM673" s="59"/>
      <c r="CNN673" s="60"/>
      <c r="CNO673" s="94"/>
      <c r="CNP673" s="59"/>
      <c r="CNQ673" s="60"/>
      <c r="CNR673" s="94"/>
      <c r="CNS673" s="59"/>
      <c r="CNT673" s="60"/>
      <c r="CNU673" s="94"/>
      <c r="CNV673" s="59"/>
      <c r="CNW673" s="60"/>
      <c r="CNX673" s="94"/>
      <c r="CNY673" s="59"/>
      <c r="CNZ673" s="60"/>
      <c r="COA673" s="94"/>
      <c r="COB673" s="59"/>
      <c r="COC673" s="60"/>
      <c r="COD673" s="94"/>
      <c r="COE673" s="59"/>
      <c r="COF673" s="60"/>
      <c r="COG673" s="94"/>
      <c r="COH673" s="59"/>
      <c r="COI673" s="60"/>
      <c r="COJ673" s="94"/>
      <c r="COK673" s="59"/>
      <c r="COL673" s="60"/>
      <c r="COM673" s="94"/>
      <c r="CON673" s="59"/>
      <c r="COO673" s="60"/>
      <c r="COP673" s="94"/>
      <c r="COQ673" s="59"/>
      <c r="COR673" s="60"/>
      <c r="COS673" s="94"/>
      <c r="COT673" s="59"/>
      <c r="COU673" s="60"/>
      <c r="COV673" s="94"/>
      <c r="COW673" s="59"/>
      <c r="COX673" s="60"/>
      <c r="COY673" s="94"/>
      <c r="COZ673" s="59"/>
      <c r="CPA673" s="60"/>
      <c r="CPB673" s="94"/>
      <c r="CPC673" s="59"/>
      <c r="CPD673" s="60"/>
      <c r="CPE673" s="94"/>
      <c r="CPF673" s="59"/>
      <c r="CPG673" s="60"/>
      <c r="CPH673" s="94"/>
      <c r="CPI673" s="59"/>
      <c r="CPJ673" s="60"/>
      <c r="CPK673" s="94"/>
      <c r="CPL673" s="59"/>
      <c r="CPM673" s="60"/>
      <c r="CPN673" s="94"/>
      <c r="CPO673" s="59"/>
      <c r="CPP673" s="60"/>
      <c r="CPQ673" s="94"/>
      <c r="CPR673" s="59"/>
      <c r="CPS673" s="60"/>
      <c r="CPT673" s="94"/>
      <c r="CPU673" s="59"/>
      <c r="CPV673" s="60"/>
      <c r="CPW673" s="94"/>
      <c r="CPX673" s="59"/>
      <c r="CPY673" s="60"/>
      <c r="CPZ673" s="94"/>
      <c r="CQA673" s="59"/>
      <c r="CQB673" s="60"/>
      <c r="CQC673" s="94"/>
      <c r="CQD673" s="59"/>
      <c r="CQE673" s="60"/>
      <c r="CQF673" s="94"/>
      <c r="CQG673" s="59"/>
      <c r="CQH673" s="60"/>
      <c r="CQI673" s="94"/>
      <c r="CQJ673" s="59"/>
      <c r="CQK673" s="60"/>
      <c r="CQL673" s="94"/>
      <c r="CQM673" s="59"/>
      <c r="CQN673" s="60"/>
      <c r="CQO673" s="94"/>
      <c r="CQP673" s="59"/>
      <c r="CQQ673" s="60"/>
      <c r="CQR673" s="94"/>
      <c r="CQS673" s="59"/>
      <c r="CQT673" s="60"/>
      <c r="CQU673" s="94"/>
      <c r="CQV673" s="59"/>
      <c r="CQW673" s="60"/>
      <c r="CQX673" s="94"/>
      <c r="CQY673" s="59"/>
      <c r="CQZ673" s="60"/>
      <c r="CRA673" s="94"/>
      <c r="CRB673" s="59"/>
      <c r="CRC673" s="60"/>
      <c r="CRD673" s="94"/>
      <c r="CRE673" s="59"/>
      <c r="CRF673" s="60"/>
      <c r="CRG673" s="94"/>
      <c r="CRH673" s="59"/>
      <c r="CRI673" s="60"/>
      <c r="CRJ673" s="94"/>
      <c r="CRK673" s="59"/>
      <c r="CRL673" s="60"/>
      <c r="CRM673" s="94"/>
      <c r="CRN673" s="59"/>
      <c r="CRO673" s="60"/>
      <c r="CRP673" s="94"/>
      <c r="CRQ673" s="59"/>
      <c r="CRR673" s="60"/>
      <c r="CRS673" s="94"/>
      <c r="CRT673" s="59"/>
      <c r="CRU673" s="60"/>
      <c r="CRV673" s="94"/>
      <c r="CRW673" s="59"/>
      <c r="CRX673" s="60"/>
      <c r="CRY673" s="94"/>
      <c r="CRZ673" s="59"/>
      <c r="CSA673" s="60"/>
      <c r="CSB673" s="94"/>
      <c r="CSC673" s="59"/>
      <c r="CSD673" s="60"/>
      <c r="CSE673" s="94"/>
      <c r="CSF673" s="59"/>
      <c r="CSG673" s="60"/>
      <c r="CSH673" s="94"/>
      <c r="CSI673" s="59"/>
      <c r="CSJ673" s="60"/>
      <c r="CSK673" s="94"/>
      <c r="CSL673" s="59"/>
      <c r="CSM673" s="60"/>
      <c r="CSN673" s="94"/>
      <c r="CSO673" s="59"/>
      <c r="CSP673" s="60"/>
      <c r="CSQ673" s="94"/>
      <c r="CSR673" s="59"/>
      <c r="CSS673" s="60"/>
      <c r="CST673" s="94"/>
      <c r="CSU673" s="59"/>
      <c r="CSV673" s="60"/>
      <c r="CSW673" s="94"/>
      <c r="CSX673" s="59"/>
      <c r="CSY673" s="60"/>
      <c r="CSZ673" s="94"/>
      <c r="CTA673" s="59"/>
      <c r="CTB673" s="60"/>
      <c r="CTC673" s="94"/>
      <c r="CTD673" s="59"/>
      <c r="CTE673" s="60"/>
      <c r="CTF673" s="94"/>
      <c r="CTG673" s="59"/>
      <c r="CTH673" s="60"/>
      <c r="CTI673" s="94"/>
      <c r="CTJ673" s="59"/>
      <c r="CTK673" s="60"/>
      <c r="CTL673" s="94"/>
      <c r="CTM673" s="59"/>
      <c r="CTN673" s="60"/>
      <c r="CTO673" s="94"/>
      <c r="CTP673" s="59"/>
      <c r="CTQ673" s="60"/>
      <c r="CTR673" s="94"/>
      <c r="CTS673" s="59"/>
      <c r="CTT673" s="60"/>
      <c r="CTU673" s="94"/>
      <c r="CTV673" s="59"/>
      <c r="CTW673" s="60"/>
      <c r="CTX673" s="94"/>
      <c r="CTY673" s="59"/>
      <c r="CTZ673" s="60"/>
      <c r="CUA673" s="94"/>
      <c r="CUB673" s="59"/>
      <c r="CUC673" s="60"/>
      <c r="CUD673" s="94"/>
      <c r="CUE673" s="59"/>
      <c r="CUF673" s="60"/>
      <c r="CUG673" s="94"/>
      <c r="CUH673" s="59"/>
      <c r="CUI673" s="60"/>
      <c r="CUJ673" s="94"/>
      <c r="CUK673" s="59"/>
      <c r="CUL673" s="60"/>
      <c r="CUM673" s="94"/>
      <c r="CUN673" s="59"/>
      <c r="CUO673" s="60"/>
      <c r="CUP673" s="94"/>
      <c r="CUQ673" s="59"/>
      <c r="CUR673" s="60"/>
      <c r="CUS673" s="94"/>
      <c r="CUT673" s="59"/>
      <c r="CUU673" s="60"/>
      <c r="CUV673" s="94"/>
      <c r="CUW673" s="59"/>
      <c r="CUX673" s="60"/>
      <c r="CUY673" s="94"/>
      <c r="CUZ673" s="59"/>
      <c r="CVA673" s="60"/>
      <c r="CVB673" s="94"/>
      <c r="CVC673" s="59"/>
      <c r="CVD673" s="60"/>
      <c r="CVE673" s="94"/>
      <c r="CVF673" s="59"/>
      <c r="CVG673" s="60"/>
      <c r="CVH673" s="94"/>
      <c r="CVI673" s="59"/>
      <c r="CVJ673" s="60"/>
      <c r="CVK673" s="94"/>
      <c r="CVL673" s="59"/>
      <c r="CVM673" s="60"/>
      <c r="CVN673" s="94"/>
      <c r="CVO673" s="59"/>
      <c r="CVP673" s="60"/>
      <c r="CVQ673" s="94"/>
      <c r="CVR673" s="59"/>
      <c r="CVS673" s="60"/>
      <c r="CVT673" s="94"/>
      <c r="CVU673" s="59"/>
      <c r="CVV673" s="60"/>
      <c r="CVW673" s="94"/>
      <c r="CVX673" s="59"/>
      <c r="CVY673" s="60"/>
      <c r="CVZ673" s="94"/>
      <c r="CWA673" s="59"/>
      <c r="CWB673" s="60"/>
      <c r="CWC673" s="94"/>
      <c r="CWD673" s="59"/>
      <c r="CWE673" s="60"/>
      <c r="CWF673" s="94"/>
      <c r="CWG673" s="59"/>
      <c r="CWH673" s="60"/>
      <c r="CWI673" s="94"/>
      <c r="CWJ673" s="59"/>
      <c r="CWK673" s="60"/>
      <c r="CWL673" s="94"/>
      <c r="CWM673" s="59"/>
      <c r="CWN673" s="60"/>
      <c r="CWO673" s="94"/>
      <c r="CWP673" s="59"/>
      <c r="CWQ673" s="60"/>
      <c r="CWR673" s="94"/>
      <c r="CWS673" s="59"/>
      <c r="CWT673" s="60"/>
      <c r="CWU673" s="94"/>
      <c r="CWV673" s="59"/>
      <c r="CWW673" s="60"/>
      <c r="CWX673" s="94"/>
      <c r="CWY673" s="59"/>
      <c r="CWZ673" s="60"/>
      <c r="CXA673" s="94"/>
      <c r="CXB673" s="59"/>
      <c r="CXC673" s="60"/>
      <c r="CXD673" s="94"/>
      <c r="CXE673" s="59"/>
      <c r="CXF673" s="60"/>
      <c r="CXG673" s="94"/>
      <c r="CXH673" s="59"/>
      <c r="CXI673" s="60"/>
      <c r="CXJ673" s="94"/>
      <c r="CXK673" s="59"/>
      <c r="CXL673" s="60"/>
      <c r="CXM673" s="94"/>
      <c r="CXN673" s="59"/>
      <c r="CXO673" s="60"/>
      <c r="CXP673" s="94"/>
      <c r="CXQ673" s="59"/>
      <c r="CXR673" s="60"/>
      <c r="CXS673" s="94"/>
      <c r="CXT673" s="59"/>
      <c r="CXU673" s="60"/>
      <c r="CXV673" s="94"/>
      <c r="CXW673" s="59"/>
      <c r="CXX673" s="60"/>
      <c r="CXY673" s="94"/>
      <c r="CXZ673" s="59"/>
      <c r="CYA673" s="60"/>
      <c r="CYB673" s="94"/>
      <c r="CYC673" s="59"/>
      <c r="CYD673" s="60"/>
      <c r="CYE673" s="94"/>
      <c r="CYF673" s="59"/>
      <c r="CYG673" s="60"/>
      <c r="CYH673" s="94"/>
      <c r="CYI673" s="59"/>
      <c r="CYJ673" s="60"/>
      <c r="CYK673" s="94"/>
      <c r="CYL673" s="59"/>
      <c r="CYM673" s="60"/>
      <c r="CYN673" s="94"/>
      <c r="CYO673" s="59"/>
      <c r="CYP673" s="60"/>
      <c r="CYQ673" s="94"/>
      <c r="CYR673" s="59"/>
      <c r="CYS673" s="60"/>
      <c r="CYT673" s="94"/>
      <c r="CYU673" s="59"/>
      <c r="CYV673" s="60"/>
      <c r="CYW673" s="94"/>
      <c r="CYX673" s="59"/>
      <c r="CYY673" s="60"/>
      <c r="CYZ673" s="94"/>
      <c r="CZA673" s="59"/>
      <c r="CZB673" s="60"/>
      <c r="CZC673" s="94"/>
      <c r="CZD673" s="59"/>
      <c r="CZE673" s="60"/>
      <c r="CZF673" s="94"/>
      <c r="CZG673" s="59"/>
      <c r="CZH673" s="60"/>
      <c r="CZI673" s="94"/>
      <c r="CZJ673" s="59"/>
      <c r="CZK673" s="60"/>
      <c r="CZL673" s="94"/>
      <c r="CZM673" s="59"/>
      <c r="CZN673" s="60"/>
      <c r="CZO673" s="94"/>
      <c r="CZP673" s="59"/>
      <c r="CZQ673" s="60"/>
      <c r="CZR673" s="94"/>
      <c r="CZS673" s="59"/>
      <c r="CZT673" s="60"/>
      <c r="CZU673" s="94"/>
      <c r="CZV673" s="59"/>
      <c r="CZW673" s="60"/>
      <c r="CZX673" s="94"/>
      <c r="CZY673" s="59"/>
      <c r="CZZ673" s="60"/>
      <c r="DAA673" s="94"/>
      <c r="DAB673" s="59"/>
      <c r="DAC673" s="60"/>
      <c r="DAD673" s="94"/>
      <c r="DAE673" s="59"/>
      <c r="DAF673" s="60"/>
      <c r="DAG673" s="94"/>
      <c r="DAH673" s="59"/>
      <c r="DAI673" s="60"/>
      <c r="DAJ673" s="94"/>
      <c r="DAK673" s="59"/>
      <c r="DAL673" s="60"/>
      <c r="DAM673" s="94"/>
      <c r="DAN673" s="59"/>
      <c r="DAO673" s="60"/>
      <c r="DAP673" s="94"/>
      <c r="DAQ673" s="59"/>
      <c r="DAR673" s="60"/>
      <c r="DAS673" s="94"/>
      <c r="DAT673" s="59"/>
      <c r="DAU673" s="60"/>
      <c r="DAV673" s="94"/>
      <c r="DAW673" s="59"/>
      <c r="DAX673" s="60"/>
      <c r="DAY673" s="94"/>
      <c r="DAZ673" s="59"/>
      <c r="DBA673" s="60"/>
      <c r="DBB673" s="94"/>
      <c r="DBC673" s="59"/>
      <c r="DBD673" s="60"/>
      <c r="DBE673" s="94"/>
      <c r="DBF673" s="59"/>
      <c r="DBG673" s="60"/>
      <c r="DBH673" s="94"/>
      <c r="DBI673" s="59"/>
      <c r="DBJ673" s="60"/>
      <c r="DBK673" s="94"/>
      <c r="DBL673" s="59"/>
      <c r="DBM673" s="60"/>
      <c r="DBN673" s="94"/>
      <c r="DBO673" s="59"/>
      <c r="DBP673" s="60"/>
      <c r="DBQ673" s="94"/>
      <c r="DBR673" s="59"/>
      <c r="DBS673" s="60"/>
      <c r="DBT673" s="94"/>
      <c r="DBU673" s="59"/>
      <c r="DBV673" s="60"/>
      <c r="DBW673" s="94"/>
      <c r="DBX673" s="59"/>
      <c r="DBY673" s="60"/>
      <c r="DBZ673" s="94"/>
      <c r="DCA673" s="59"/>
      <c r="DCB673" s="60"/>
      <c r="DCC673" s="94"/>
      <c r="DCD673" s="59"/>
      <c r="DCE673" s="60"/>
      <c r="DCF673" s="94"/>
      <c r="DCG673" s="59"/>
      <c r="DCH673" s="60"/>
      <c r="DCI673" s="94"/>
      <c r="DCJ673" s="59"/>
      <c r="DCK673" s="60"/>
      <c r="DCL673" s="94"/>
      <c r="DCM673" s="59"/>
      <c r="DCN673" s="60"/>
      <c r="DCO673" s="94"/>
      <c r="DCP673" s="59"/>
      <c r="DCQ673" s="60"/>
      <c r="DCR673" s="94"/>
      <c r="DCS673" s="59"/>
      <c r="DCT673" s="60"/>
      <c r="DCU673" s="94"/>
      <c r="DCV673" s="59"/>
      <c r="DCW673" s="60"/>
      <c r="DCX673" s="94"/>
      <c r="DCY673" s="59"/>
      <c r="DCZ673" s="60"/>
      <c r="DDA673" s="94"/>
      <c r="DDB673" s="59"/>
      <c r="DDC673" s="60"/>
      <c r="DDD673" s="94"/>
      <c r="DDE673" s="59"/>
      <c r="DDF673" s="60"/>
      <c r="DDG673" s="94"/>
      <c r="DDH673" s="59"/>
      <c r="DDI673" s="60"/>
      <c r="DDJ673" s="94"/>
      <c r="DDK673" s="59"/>
      <c r="DDL673" s="60"/>
      <c r="DDM673" s="94"/>
      <c r="DDN673" s="59"/>
      <c r="DDO673" s="60"/>
      <c r="DDP673" s="94"/>
      <c r="DDQ673" s="59"/>
      <c r="DDR673" s="60"/>
      <c r="DDS673" s="94"/>
      <c r="DDT673" s="59"/>
      <c r="DDU673" s="60"/>
      <c r="DDV673" s="94"/>
      <c r="DDW673" s="59"/>
      <c r="DDX673" s="60"/>
      <c r="DDY673" s="94"/>
      <c r="DDZ673" s="59"/>
      <c r="DEA673" s="60"/>
      <c r="DEB673" s="94"/>
      <c r="DEC673" s="59"/>
      <c r="DED673" s="60"/>
      <c r="DEE673" s="94"/>
      <c r="DEF673" s="59"/>
      <c r="DEG673" s="60"/>
      <c r="DEH673" s="94"/>
      <c r="DEI673" s="59"/>
      <c r="DEJ673" s="60"/>
      <c r="DEK673" s="94"/>
      <c r="DEL673" s="59"/>
      <c r="DEM673" s="60"/>
      <c r="DEN673" s="94"/>
      <c r="DEO673" s="59"/>
      <c r="DEP673" s="60"/>
      <c r="DEQ673" s="94"/>
      <c r="DER673" s="59"/>
      <c r="DES673" s="60"/>
      <c r="DET673" s="94"/>
      <c r="DEU673" s="59"/>
      <c r="DEV673" s="60"/>
      <c r="DEW673" s="94"/>
      <c r="DEX673" s="59"/>
      <c r="DEY673" s="60"/>
      <c r="DEZ673" s="94"/>
      <c r="DFA673" s="59"/>
      <c r="DFB673" s="60"/>
      <c r="DFC673" s="94"/>
      <c r="DFD673" s="59"/>
      <c r="DFE673" s="60"/>
      <c r="DFF673" s="94"/>
      <c r="DFG673" s="59"/>
      <c r="DFH673" s="60"/>
      <c r="DFI673" s="94"/>
      <c r="DFJ673" s="59"/>
      <c r="DFK673" s="60"/>
      <c r="DFL673" s="94"/>
      <c r="DFM673" s="59"/>
      <c r="DFN673" s="60"/>
      <c r="DFO673" s="94"/>
      <c r="DFP673" s="59"/>
      <c r="DFQ673" s="60"/>
      <c r="DFR673" s="94"/>
      <c r="DFS673" s="59"/>
      <c r="DFT673" s="60"/>
      <c r="DFU673" s="94"/>
      <c r="DFV673" s="59"/>
      <c r="DFW673" s="60"/>
      <c r="DFX673" s="94"/>
      <c r="DFY673" s="59"/>
      <c r="DFZ673" s="60"/>
      <c r="DGA673" s="94"/>
      <c r="DGB673" s="59"/>
      <c r="DGC673" s="60"/>
      <c r="DGD673" s="94"/>
      <c r="DGE673" s="59"/>
      <c r="DGF673" s="60"/>
      <c r="DGG673" s="94"/>
      <c r="DGH673" s="59"/>
      <c r="DGI673" s="60"/>
      <c r="DGJ673" s="94"/>
      <c r="DGK673" s="59"/>
      <c r="DGL673" s="60"/>
      <c r="DGM673" s="94"/>
      <c r="DGN673" s="59"/>
      <c r="DGO673" s="60"/>
      <c r="DGP673" s="94"/>
      <c r="DGQ673" s="59"/>
      <c r="DGR673" s="60"/>
      <c r="DGS673" s="94"/>
      <c r="DGT673" s="59"/>
      <c r="DGU673" s="60"/>
      <c r="DGV673" s="94"/>
      <c r="DGW673" s="59"/>
      <c r="DGX673" s="60"/>
      <c r="DGY673" s="94"/>
      <c r="DGZ673" s="59"/>
      <c r="DHA673" s="60"/>
      <c r="DHB673" s="94"/>
      <c r="DHC673" s="59"/>
      <c r="DHD673" s="60"/>
      <c r="DHE673" s="94"/>
      <c r="DHF673" s="59"/>
      <c r="DHG673" s="60"/>
      <c r="DHH673" s="94"/>
      <c r="DHI673" s="59"/>
      <c r="DHJ673" s="60"/>
      <c r="DHK673" s="94"/>
      <c r="DHL673" s="59"/>
      <c r="DHM673" s="60"/>
      <c r="DHN673" s="94"/>
      <c r="DHO673" s="59"/>
      <c r="DHP673" s="60"/>
      <c r="DHQ673" s="94"/>
      <c r="DHR673" s="59"/>
      <c r="DHS673" s="60"/>
      <c r="DHT673" s="94"/>
      <c r="DHU673" s="59"/>
      <c r="DHV673" s="60"/>
      <c r="DHW673" s="94"/>
      <c r="DHX673" s="59"/>
      <c r="DHY673" s="60"/>
      <c r="DHZ673" s="94"/>
      <c r="DIA673" s="59"/>
      <c r="DIB673" s="60"/>
      <c r="DIC673" s="94"/>
      <c r="DID673" s="59"/>
      <c r="DIE673" s="60"/>
      <c r="DIF673" s="94"/>
      <c r="DIG673" s="59"/>
      <c r="DIH673" s="60"/>
      <c r="DII673" s="94"/>
      <c r="DIJ673" s="59"/>
      <c r="DIK673" s="60"/>
      <c r="DIL673" s="94"/>
      <c r="DIM673" s="59"/>
      <c r="DIN673" s="60"/>
      <c r="DIO673" s="94"/>
      <c r="DIP673" s="59"/>
      <c r="DIQ673" s="60"/>
      <c r="DIR673" s="94"/>
      <c r="DIS673" s="59"/>
      <c r="DIT673" s="60"/>
      <c r="DIU673" s="94"/>
      <c r="DIV673" s="59"/>
      <c r="DIW673" s="60"/>
      <c r="DIX673" s="94"/>
      <c r="DIY673" s="59"/>
      <c r="DIZ673" s="60"/>
      <c r="DJA673" s="94"/>
      <c r="DJB673" s="59"/>
      <c r="DJC673" s="60"/>
      <c r="DJD673" s="94"/>
      <c r="DJE673" s="59"/>
      <c r="DJF673" s="60"/>
      <c r="DJG673" s="94"/>
      <c r="DJH673" s="59"/>
      <c r="DJI673" s="60"/>
      <c r="DJJ673" s="94"/>
      <c r="DJK673" s="59"/>
      <c r="DJL673" s="60"/>
      <c r="DJM673" s="94"/>
      <c r="DJN673" s="59"/>
      <c r="DJO673" s="60"/>
      <c r="DJP673" s="94"/>
      <c r="DJQ673" s="59"/>
      <c r="DJR673" s="60"/>
      <c r="DJS673" s="94"/>
      <c r="DJT673" s="59"/>
      <c r="DJU673" s="60"/>
      <c r="DJV673" s="94"/>
      <c r="DJW673" s="59"/>
      <c r="DJX673" s="60"/>
      <c r="DJY673" s="94"/>
      <c r="DJZ673" s="59"/>
      <c r="DKA673" s="60"/>
      <c r="DKB673" s="94"/>
      <c r="DKC673" s="59"/>
      <c r="DKD673" s="60"/>
      <c r="DKE673" s="94"/>
      <c r="DKF673" s="59"/>
      <c r="DKG673" s="60"/>
      <c r="DKH673" s="94"/>
      <c r="DKI673" s="59"/>
      <c r="DKJ673" s="60"/>
      <c r="DKK673" s="94"/>
      <c r="DKL673" s="59"/>
      <c r="DKM673" s="60"/>
      <c r="DKN673" s="94"/>
      <c r="DKO673" s="59"/>
      <c r="DKP673" s="60"/>
      <c r="DKQ673" s="94"/>
      <c r="DKR673" s="59"/>
      <c r="DKS673" s="60"/>
      <c r="DKT673" s="94"/>
      <c r="DKU673" s="59"/>
      <c r="DKV673" s="60"/>
      <c r="DKW673" s="94"/>
      <c r="DKX673" s="59"/>
      <c r="DKY673" s="60"/>
      <c r="DKZ673" s="94"/>
      <c r="DLA673" s="59"/>
      <c r="DLB673" s="60"/>
      <c r="DLC673" s="94"/>
      <c r="DLD673" s="59"/>
      <c r="DLE673" s="60"/>
      <c r="DLF673" s="94"/>
      <c r="DLG673" s="59"/>
      <c r="DLH673" s="60"/>
      <c r="DLI673" s="94"/>
      <c r="DLJ673" s="59"/>
      <c r="DLK673" s="60"/>
      <c r="DLL673" s="94"/>
      <c r="DLM673" s="59"/>
      <c r="DLN673" s="60"/>
      <c r="DLO673" s="94"/>
      <c r="DLP673" s="59"/>
      <c r="DLQ673" s="60"/>
      <c r="DLR673" s="94"/>
      <c r="DLS673" s="59"/>
      <c r="DLT673" s="60"/>
      <c r="DLU673" s="94"/>
      <c r="DLV673" s="59"/>
      <c r="DLW673" s="60"/>
      <c r="DLX673" s="94"/>
      <c r="DLY673" s="59"/>
      <c r="DLZ673" s="60"/>
      <c r="DMA673" s="94"/>
      <c r="DMB673" s="59"/>
      <c r="DMC673" s="60"/>
      <c r="DMD673" s="94"/>
      <c r="DME673" s="59"/>
      <c r="DMF673" s="60"/>
      <c r="DMG673" s="94"/>
      <c r="DMH673" s="59"/>
      <c r="DMI673" s="60"/>
      <c r="DMJ673" s="94"/>
      <c r="DMK673" s="59"/>
      <c r="DML673" s="60"/>
      <c r="DMM673" s="94"/>
      <c r="DMN673" s="59"/>
      <c r="DMO673" s="60"/>
      <c r="DMP673" s="94"/>
      <c r="DMQ673" s="59"/>
      <c r="DMR673" s="60"/>
      <c r="DMS673" s="94"/>
      <c r="DMT673" s="59"/>
      <c r="DMU673" s="60"/>
      <c r="DMV673" s="94"/>
      <c r="DMW673" s="59"/>
      <c r="DMX673" s="60"/>
      <c r="DMY673" s="94"/>
      <c r="DMZ673" s="59"/>
      <c r="DNA673" s="60"/>
      <c r="DNB673" s="94"/>
      <c r="DNC673" s="59"/>
      <c r="DND673" s="60"/>
      <c r="DNE673" s="94"/>
      <c r="DNF673" s="59"/>
      <c r="DNG673" s="60"/>
      <c r="DNH673" s="94"/>
      <c r="DNI673" s="59"/>
      <c r="DNJ673" s="60"/>
      <c r="DNK673" s="94"/>
      <c r="DNL673" s="59"/>
      <c r="DNM673" s="60"/>
      <c r="DNN673" s="94"/>
      <c r="DNO673" s="59"/>
      <c r="DNP673" s="60"/>
      <c r="DNQ673" s="94"/>
      <c r="DNR673" s="59"/>
      <c r="DNS673" s="60"/>
      <c r="DNT673" s="94"/>
      <c r="DNU673" s="59"/>
      <c r="DNV673" s="60"/>
      <c r="DNW673" s="94"/>
      <c r="DNX673" s="59"/>
      <c r="DNY673" s="60"/>
      <c r="DNZ673" s="94"/>
      <c r="DOA673" s="59"/>
      <c r="DOB673" s="60"/>
      <c r="DOC673" s="94"/>
      <c r="DOD673" s="59"/>
      <c r="DOE673" s="60"/>
      <c r="DOF673" s="94"/>
      <c r="DOG673" s="59"/>
      <c r="DOH673" s="60"/>
      <c r="DOI673" s="94"/>
      <c r="DOJ673" s="59"/>
      <c r="DOK673" s="60"/>
      <c r="DOL673" s="94"/>
      <c r="DOM673" s="59"/>
      <c r="DON673" s="60"/>
      <c r="DOO673" s="94"/>
      <c r="DOP673" s="59"/>
      <c r="DOQ673" s="60"/>
      <c r="DOR673" s="94"/>
      <c r="DOS673" s="59"/>
      <c r="DOT673" s="60"/>
      <c r="DOU673" s="94"/>
      <c r="DOV673" s="59"/>
      <c r="DOW673" s="60"/>
      <c r="DOX673" s="94"/>
      <c r="DOY673" s="59"/>
      <c r="DOZ673" s="60"/>
      <c r="DPA673" s="94"/>
      <c r="DPB673" s="59"/>
      <c r="DPC673" s="60"/>
      <c r="DPD673" s="94"/>
      <c r="DPE673" s="59"/>
      <c r="DPF673" s="60"/>
      <c r="DPG673" s="94"/>
      <c r="DPH673" s="59"/>
      <c r="DPI673" s="60"/>
      <c r="DPJ673" s="94"/>
      <c r="DPK673" s="59"/>
      <c r="DPL673" s="60"/>
      <c r="DPM673" s="94"/>
      <c r="DPN673" s="59"/>
      <c r="DPO673" s="60"/>
      <c r="DPP673" s="94"/>
      <c r="DPQ673" s="59"/>
      <c r="DPR673" s="60"/>
      <c r="DPS673" s="94"/>
      <c r="DPT673" s="59"/>
      <c r="DPU673" s="60"/>
      <c r="DPV673" s="94"/>
      <c r="DPW673" s="59"/>
      <c r="DPX673" s="60"/>
      <c r="DPY673" s="94"/>
      <c r="DPZ673" s="59"/>
      <c r="DQA673" s="60"/>
      <c r="DQB673" s="94"/>
      <c r="DQC673" s="59"/>
      <c r="DQD673" s="60"/>
      <c r="DQE673" s="94"/>
      <c r="DQF673" s="59"/>
      <c r="DQG673" s="60"/>
      <c r="DQH673" s="94"/>
      <c r="DQI673" s="59"/>
      <c r="DQJ673" s="60"/>
      <c r="DQK673" s="94"/>
      <c r="DQL673" s="59"/>
      <c r="DQM673" s="60"/>
      <c r="DQN673" s="94"/>
      <c r="DQO673" s="59"/>
      <c r="DQP673" s="60"/>
      <c r="DQQ673" s="94"/>
      <c r="DQR673" s="59"/>
      <c r="DQS673" s="60"/>
      <c r="DQT673" s="94"/>
      <c r="DQU673" s="59"/>
      <c r="DQV673" s="60"/>
      <c r="DQW673" s="94"/>
      <c r="DQX673" s="59"/>
      <c r="DQY673" s="60"/>
      <c r="DQZ673" s="94"/>
      <c r="DRA673" s="59"/>
      <c r="DRB673" s="60"/>
      <c r="DRC673" s="94"/>
      <c r="DRD673" s="59"/>
      <c r="DRE673" s="60"/>
      <c r="DRF673" s="94"/>
      <c r="DRG673" s="59"/>
      <c r="DRH673" s="60"/>
      <c r="DRI673" s="94"/>
      <c r="DRJ673" s="59"/>
      <c r="DRK673" s="60"/>
      <c r="DRL673" s="94"/>
      <c r="DRM673" s="59"/>
      <c r="DRN673" s="60"/>
      <c r="DRO673" s="94"/>
      <c r="DRP673" s="59"/>
      <c r="DRQ673" s="60"/>
      <c r="DRR673" s="94"/>
      <c r="DRS673" s="59"/>
      <c r="DRT673" s="60"/>
      <c r="DRU673" s="94"/>
      <c r="DRV673" s="59"/>
      <c r="DRW673" s="60"/>
      <c r="DRX673" s="94"/>
      <c r="DRY673" s="59"/>
      <c r="DRZ673" s="60"/>
      <c r="DSA673" s="94"/>
      <c r="DSB673" s="59"/>
      <c r="DSC673" s="60"/>
      <c r="DSD673" s="94"/>
      <c r="DSE673" s="59"/>
      <c r="DSF673" s="60"/>
      <c r="DSG673" s="94"/>
      <c r="DSH673" s="59"/>
      <c r="DSI673" s="60"/>
      <c r="DSJ673" s="94"/>
      <c r="DSK673" s="59"/>
      <c r="DSL673" s="60"/>
      <c r="DSM673" s="94"/>
      <c r="DSN673" s="59"/>
      <c r="DSO673" s="60"/>
      <c r="DSP673" s="94"/>
      <c r="DSQ673" s="59"/>
      <c r="DSR673" s="60"/>
      <c r="DSS673" s="94"/>
      <c r="DST673" s="59"/>
      <c r="DSU673" s="60"/>
      <c r="DSV673" s="94"/>
      <c r="DSW673" s="59"/>
      <c r="DSX673" s="60"/>
      <c r="DSY673" s="94"/>
      <c r="DSZ673" s="59"/>
      <c r="DTA673" s="60"/>
      <c r="DTB673" s="94"/>
      <c r="DTC673" s="59"/>
      <c r="DTD673" s="60"/>
      <c r="DTE673" s="94"/>
      <c r="DTF673" s="59"/>
      <c r="DTG673" s="60"/>
      <c r="DTH673" s="94"/>
      <c r="DTI673" s="59"/>
      <c r="DTJ673" s="60"/>
      <c r="DTK673" s="94"/>
      <c r="DTL673" s="59"/>
      <c r="DTM673" s="60"/>
      <c r="DTN673" s="94"/>
      <c r="DTO673" s="59"/>
      <c r="DTP673" s="60"/>
      <c r="DTQ673" s="94"/>
      <c r="DTR673" s="59"/>
      <c r="DTS673" s="60"/>
      <c r="DTT673" s="94"/>
      <c r="DTU673" s="59"/>
      <c r="DTV673" s="60"/>
      <c r="DTW673" s="94"/>
      <c r="DTX673" s="59"/>
      <c r="DTY673" s="60"/>
      <c r="DTZ673" s="94"/>
      <c r="DUA673" s="59"/>
      <c r="DUB673" s="60"/>
      <c r="DUC673" s="94"/>
      <c r="DUD673" s="59"/>
      <c r="DUE673" s="60"/>
      <c r="DUF673" s="94"/>
      <c r="DUG673" s="59"/>
      <c r="DUH673" s="60"/>
      <c r="DUI673" s="94"/>
      <c r="DUJ673" s="59"/>
      <c r="DUK673" s="60"/>
      <c r="DUL673" s="94"/>
      <c r="DUM673" s="59"/>
      <c r="DUN673" s="60"/>
      <c r="DUO673" s="94"/>
      <c r="DUP673" s="59"/>
      <c r="DUQ673" s="60"/>
      <c r="DUR673" s="94"/>
      <c r="DUS673" s="59"/>
      <c r="DUT673" s="60"/>
      <c r="DUU673" s="94"/>
      <c r="DUV673" s="59"/>
      <c r="DUW673" s="60"/>
      <c r="DUX673" s="94"/>
      <c r="DUY673" s="59"/>
      <c r="DUZ673" s="60"/>
      <c r="DVA673" s="94"/>
      <c r="DVB673" s="59"/>
      <c r="DVC673" s="60"/>
      <c r="DVD673" s="94"/>
      <c r="DVE673" s="59"/>
      <c r="DVF673" s="60"/>
      <c r="DVG673" s="94"/>
      <c r="DVH673" s="59"/>
      <c r="DVI673" s="60"/>
      <c r="DVJ673" s="94"/>
      <c r="DVK673" s="59"/>
      <c r="DVL673" s="60"/>
      <c r="DVM673" s="94"/>
      <c r="DVN673" s="59"/>
      <c r="DVO673" s="60"/>
      <c r="DVP673" s="94"/>
      <c r="DVQ673" s="59"/>
      <c r="DVR673" s="60"/>
      <c r="DVS673" s="94"/>
      <c r="DVT673" s="59"/>
      <c r="DVU673" s="60"/>
      <c r="DVV673" s="94"/>
      <c r="DVW673" s="59"/>
      <c r="DVX673" s="60"/>
      <c r="DVY673" s="94"/>
      <c r="DVZ673" s="59"/>
      <c r="DWA673" s="60"/>
      <c r="DWB673" s="94"/>
      <c r="DWC673" s="59"/>
      <c r="DWD673" s="60"/>
      <c r="DWE673" s="94"/>
      <c r="DWF673" s="59"/>
      <c r="DWG673" s="60"/>
      <c r="DWH673" s="94"/>
      <c r="DWI673" s="59"/>
      <c r="DWJ673" s="60"/>
      <c r="DWK673" s="94"/>
      <c r="DWL673" s="59"/>
      <c r="DWM673" s="60"/>
      <c r="DWN673" s="94"/>
      <c r="DWO673" s="59"/>
      <c r="DWP673" s="60"/>
      <c r="DWQ673" s="94"/>
      <c r="DWR673" s="59"/>
      <c r="DWS673" s="60"/>
      <c r="DWT673" s="94"/>
      <c r="DWU673" s="59"/>
      <c r="DWV673" s="60"/>
      <c r="DWW673" s="94"/>
      <c r="DWX673" s="59"/>
      <c r="DWY673" s="60"/>
      <c r="DWZ673" s="94"/>
      <c r="DXA673" s="59"/>
      <c r="DXB673" s="60"/>
      <c r="DXC673" s="94"/>
      <c r="DXD673" s="59"/>
      <c r="DXE673" s="60"/>
      <c r="DXF673" s="94"/>
      <c r="DXG673" s="59"/>
      <c r="DXH673" s="60"/>
      <c r="DXI673" s="94"/>
      <c r="DXJ673" s="59"/>
      <c r="DXK673" s="60"/>
      <c r="DXL673" s="94"/>
      <c r="DXM673" s="59"/>
      <c r="DXN673" s="60"/>
      <c r="DXO673" s="94"/>
      <c r="DXP673" s="59"/>
      <c r="DXQ673" s="60"/>
      <c r="DXR673" s="94"/>
      <c r="DXS673" s="59"/>
      <c r="DXT673" s="60"/>
      <c r="DXU673" s="94"/>
      <c r="DXV673" s="59"/>
      <c r="DXW673" s="60"/>
      <c r="DXX673" s="94"/>
      <c r="DXY673" s="59"/>
      <c r="DXZ673" s="60"/>
      <c r="DYA673" s="94"/>
      <c r="DYB673" s="59"/>
      <c r="DYC673" s="60"/>
      <c r="DYD673" s="94"/>
      <c r="DYE673" s="59"/>
      <c r="DYF673" s="60"/>
      <c r="DYG673" s="94"/>
      <c r="DYH673" s="59"/>
      <c r="DYI673" s="60"/>
      <c r="DYJ673" s="94"/>
      <c r="DYK673" s="59"/>
      <c r="DYL673" s="60"/>
      <c r="DYM673" s="94"/>
      <c r="DYN673" s="59"/>
      <c r="DYO673" s="60"/>
      <c r="DYP673" s="94"/>
      <c r="DYQ673" s="59"/>
      <c r="DYR673" s="60"/>
      <c r="DYS673" s="94"/>
      <c r="DYT673" s="59"/>
      <c r="DYU673" s="60"/>
      <c r="DYV673" s="94"/>
      <c r="DYW673" s="59"/>
      <c r="DYX673" s="60"/>
      <c r="DYY673" s="94"/>
      <c r="DYZ673" s="59"/>
      <c r="DZA673" s="60"/>
      <c r="DZB673" s="94"/>
      <c r="DZC673" s="59"/>
      <c r="DZD673" s="60"/>
      <c r="DZE673" s="94"/>
      <c r="DZF673" s="59"/>
      <c r="DZG673" s="60"/>
      <c r="DZH673" s="94"/>
      <c r="DZI673" s="59"/>
      <c r="DZJ673" s="60"/>
      <c r="DZK673" s="94"/>
      <c r="DZL673" s="59"/>
      <c r="DZM673" s="60"/>
      <c r="DZN673" s="94"/>
      <c r="DZO673" s="59"/>
      <c r="DZP673" s="60"/>
      <c r="DZQ673" s="94"/>
      <c r="DZR673" s="59"/>
      <c r="DZS673" s="60"/>
      <c r="DZT673" s="94"/>
      <c r="DZU673" s="59"/>
      <c r="DZV673" s="60"/>
      <c r="DZW673" s="94"/>
      <c r="DZX673" s="59"/>
      <c r="DZY673" s="60"/>
      <c r="DZZ673" s="94"/>
      <c r="EAA673" s="59"/>
      <c r="EAB673" s="60"/>
      <c r="EAC673" s="94"/>
      <c r="EAD673" s="59"/>
      <c r="EAE673" s="60"/>
      <c r="EAF673" s="94"/>
      <c r="EAG673" s="59"/>
      <c r="EAH673" s="60"/>
      <c r="EAI673" s="94"/>
      <c r="EAJ673" s="59"/>
      <c r="EAK673" s="60"/>
      <c r="EAL673" s="94"/>
      <c r="EAM673" s="59"/>
      <c r="EAN673" s="60"/>
      <c r="EAO673" s="94"/>
      <c r="EAP673" s="59"/>
      <c r="EAQ673" s="60"/>
      <c r="EAR673" s="94"/>
      <c r="EAS673" s="59"/>
      <c r="EAT673" s="60"/>
      <c r="EAU673" s="94"/>
      <c r="EAV673" s="59"/>
      <c r="EAW673" s="60"/>
      <c r="EAX673" s="94"/>
      <c r="EAY673" s="59"/>
      <c r="EAZ673" s="60"/>
      <c r="EBA673" s="94"/>
      <c r="EBB673" s="59"/>
      <c r="EBC673" s="60"/>
      <c r="EBD673" s="94"/>
      <c r="EBE673" s="59"/>
      <c r="EBF673" s="60"/>
      <c r="EBG673" s="94"/>
      <c r="EBH673" s="59"/>
      <c r="EBI673" s="60"/>
      <c r="EBJ673" s="94"/>
      <c r="EBK673" s="59"/>
      <c r="EBL673" s="60"/>
      <c r="EBM673" s="94"/>
      <c r="EBN673" s="59"/>
      <c r="EBO673" s="60"/>
      <c r="EBP673" s="94"/>
      <c r="EBQ673" s="59"/>
      <c r="EBR673" s="60"/>
      <c r="EBS673" s="94"/>
      <c r="EBT673" s="59"/>
      <c r="EBU673" s="60"/>
      <c r="EBV673" s="94"/>
      <c r="EBW673" s="59"/>
      <c r="EBX673" s="60"/>
      <c r="EBY673" s="94"/>
      <c r="EBZ673" s="59"/>
      <c r="ECA673" s="60"/>
      <c r="ECB673" s="94"/>
      <c r="ECC673" s="59"/>
      <c r="ECD673" s="60"/>
      <c r="ECE673" s="94"/>
      <c r="ECF673" s="59"/>
      <c r="ECG673" s="60"/>
      <c r="ECH673" s="94"/>
      <c r="ECI673" s="59"/>
      <c r="ECJ673" s="60"/>
      <c r="ECK673" s="94"/>
      <c r="ECL673" s="59"/>
      <c r="ECM673" s="60"/>
      <c r="ECN673" s="94"/>
      <c r="ECO673" s="59"/>
      <c r="ECP673" s="60"/>
      <c r="ECQ673" s="94"/>
      <c r="ECR673" s="59"/>
      <c r="ECS673" s="60"/>
      <c r="ECT673" s="94"/>
      <c r="ECU673" s="59"/>
      <c r="ECV673" s="60"/>
      <c r="ECW673" s="94"/>
      <c r="ECX673" s="59"/>
      <c r="ECY673" s="60"/>
      <c r="ECZ673" s="94"/>
      <c r="EDA673" s="59"/>
      <c r="EDB673" s="60"/>
      <c r="EDC673" s="94"/>
      <c r="EDD673" s="59"/>
      <c r="EDE673" s="60"/>
      <c r="EDF673" s="94"/>
      <c r="EDG673" s="59"/>
      <c r="EDH673" s="60"/>
      <c r="EDI673" s="94"/>
      <c r="EDJ673" s="59"/>
      <c r="EDK673" s="60"/>
      <c r="EDL673" s="94"/>
      <c r="EDM673" s="59"/>
      <c r="EDN673" s="60"/>
      <c r="EDO673" s="94"/>
      <c r="EDP673" s="59"/>
      <c r="EDQ673" s="60"/>
      <c r="EDR673" s="94"/>
      <c r="EDS673" s="59"/>
      <c r="EDT673" s="60"/>
      <c r="EDU673" s="94"/>
      <c r="EDV673" s="59"/>
      <c r="EDW673" s="60"/>
      <c r="EDX673" s="94"/>
      <c r="EDY673" s="59"/>
      <c r="EDZ673" s="60"/>
      <c r="EEA673" s="94"/>
      <c r="EEB673" s="59"/>
      <c r="EEC673" s="60"/>
      <c r="EED673" s="94"/>
      <c r="EEE673" s="59"/>
      <c r="EEF673" s="60"/>
      <c r="EEG673" s="94"/>
      <c r="EEH673" s="59"/>
      <c r="EEI673" s="60"/>
      <c r="EEJ673" s="94"/>
      <c r="EEK673" s="59"/>
      <c r="EEL673" s="60"/>
      <c r="EEM673" s="94"/>
      <c r="EEN673" s="59"/>
      <c r="EEO673" s="60"/>
      <c r="EEP673" s="94"/>
      <c r="EEQ673" s="59"/>
      <c r="EER673" s="60"/>
      <c r="EES673" s="94"/>
      <c r="EET673" s="59"/>
      <c r="EEU673" s="60"/>
      <c r="EEV673" s="94"/>
      <c r="EEW673" s="59"/>
      <c r="EEX673" s="60"/>
      <c r="EEY673" s="94"/>
      <c r="EEZ673" s="59"/>
      <c r="EFA673" s="60"/>
      <c r="EFB673" s="94"/>
      <c r="EFC673" s="59"/>
      <c r="EFD673" s="60"/>
      <c r="EFE673" s="94"/>
      <c r="EFF673" s="59"/>
      <c r="EFG673" s="60"/>
      <c r="EFH673" s="94"/>
      <c r="EFI673" s="59"/>
      <c r="EFJ673" s="60"/>
      <c r="EFK673" s="94"/>
      <c r="EFL673" s="59"/>
      <c r="EFM673" s="60"/>
      <c r="EFN673" s="94"/>
      <c r="EFO673" s="59"/>
      <c r="EFP673" s="60"/>
      <c r="EFQ673" s="94"/>
      <c r="EFR673" s="59"/>
      <c r="EFS673" s="60"/>
      <c r="EFT673" s="94"/>
      <c r="EFU673" s="59"/>
      <c r="EFV673" s="60"/>
      <c r="EFW673" s="94"/>
      <c r="EFX673" s="59"/>
      <c r="EFY673" s="60"/>
      <c r="EFZ673" s="94"/>
      <c r="EGA673" s="59"/>
      <c r="EGB673" s="60"/>
      <c r="EGC673" s="94"/>
      <c r="EGD673" s="59"/>
      <c r="EGE673" s="60"/>
      <c r="EGF673" s="94"/>
      <c r="EGG673" s="59"/>
      <c r="EGH673" s="60"/>
      <c r="EGI673" s="94"/>
      <c r="EGJ673" s="59"/>
      <c r="EGK673" s="60"/>
      <c r="EGL673" s="94"/>
      <c r="EGM673" s="59"/>
      <c r="EGN673" s="60"/>
      <c r="EGO673" s="94"/>
      <c r="EGP673" s="59"/>
      <c r="EGQ673" s="60"/>
      <c r="EGR673" s="94"/>
      <c r="EGS673" s="59"/>
      <c r="EGT673" s="60"/>
      <c r="EGU673" s="94"/>
      <c r="EGV673" s="59"/>
      <c r="EGW673" s="60"/>
      <c r="EGX673" s="94"/>
      <c r="EGY673" s="59"/>
      <c r="EGZ673" s="60"/>
      <c r="EHA673" s="94"/>
      <c r="EHB673" s="59"/>
      <c r="EHC673" s="60"/>
      <c r="EHD673" s="94"/>
      <c r="EHE673" s="59"/>
      <c r="EHF673" s="60"/>
      <c r="EHG673" s="94"/>
      <c r="EHH673" s="59"/>
      <c r="EHI673" s="60"/>
      <c r="EHJ673" s="94"/>
      <c r="EHK673" s="59"/>
      <c r="EHL673" s="60"/>
      <c r="EHM673" s="94"/>
      <c r="EHN673" s="59"/>
      <c r="EHO673" s="60"/>
      <c r="EHP673" s="94"/>
      <c r="EHQ673" s="59"/>
      <c r="EHR673" s="60"/>
      <c r="EHS673" s="94"/>
      <c r="EHT673" s="59"/>
      <c r="EHU673" s="60"/>
      <c r="EHV673" s="94"/>
      <c r="EHW673" s="59"/>
      <c r="EHX673" s="60"/>
      <c r="EHY673" s="94"/>
      <c r="EHZ673" s="59"/>
      <c r="EIA673" s="60"/>
      <c r="EIB673" s="94"/>
      <c r="EIC673" s="59"/>
      <c r="EID673" s="60"/>
      <c r="EIE673" s="94"/>
      <c r="EIF673" s="59"/>
      <c r="EIG673" s="60"/>
      <c r="EIH673" s="94"/>
      <c r="EII673" s="59"/>
      <c r="EIJ673" s="60"/>
      <c r="EIK673" s="94"/>
      <c r="EIL673" s="59"/>
      <c r="EIM673" s="60"/>
      <c r="EIN673" s="94"/>
      <c r="EIO673" s="59"/>
      <c r="EIP673" s="60"/>
      <c r="EIQ673" s="94"/>
      <c r="EIR673" s="59"/>
      <c r="EIS673" s="60"/>
      <c r="EIT673" s="94"/>
      <c r="EIU673" s="59"/>
      <c r="EIV673" s="60"/>
      <c r="EIW673" s="94"/>
      <c r="EIX673" s="59"/>
      <c r="EIY673" s="60"/>
      <c r="EIZ673" s="94"/>
      <c r="EJA673" s="59"/>
      <c r="EJB673" s="60"/>
      <c r="EJC673" s="94"/>
      <c r="EJD673" s="59"/>
      <c r="EJE673" s="60"/>
      <c r="EJF673" s="94"/>
      <c r="EJG673" s="59"/>
      <c r="EJH673" s="60"/>
      <c r="EJI673" s="94"/>
      <c r="EJJ673" s="59"/>
      <c r="EJK673" s="60"/>
      <c r="EJL673" s="94"/>
      <c r="EJM673" s="59"/>
      <c r="EJN673" s="60"/>
      <c r="EJO673" s="94"/>
      <c r="EJP673" s="59"/>
      <c r="EJQ673" s="60"/>
      <c r="EJR673" s="94"/>
      <c r="EJS673" s="59"/>
      <c r="EJT673" s="60"/>
      <c r="EJU673" s="94"/>
      <c r="EJV673" s="59"/>
      <c r="EJW673" s="60"/>
      <c r="EJX673" s="94"/>
      <c r="EJY673" s="59"/>
      <c r="EJZ673" s="60"/>
      <c r="EKA673" s="94"/>
      <c r="EKB673" s="59"/>
      <c r="EKC673" s="60"/>
      <c r="EKD673" s="94"/>
      <c r="EKE673" s="59"/>
      <c r="EKF673" s="60"/>
      <c r="EKG673" s="94"/>
      <c r="EKH673" s="59"/>
      <c r="EKI673" s="60"/>
      <c r="EKJ673" s="94"/>
      <c r="EKK673" s="59"/>
      <c r="EKL673" s="60"/>
      <c r="EKM673" s="94"/>
      <c r="EKN673" s="59"/>
      <c r="EKO673" s="60"/>
      <c r="EKP673" s="94"/>
      <c r="EKQ673" s="59"/>
      <c r="EKR673" s="60"/>
      <c r="EKS673" s="94"/>
      <c r="EKT673" s="59"/>
      <c r="EKU673" s="60"/>
      <c r="EKV673" s="94"/>
      <c r="EKW673" s="59"/>
      <c r="EKX673" s="60"/>
      <c r="EKY673" s="94"/>
      <c r="EKZ673" s="59"/>
      <c r="ELA673" s="60"/>
      <c r="ELB673" s="94"/>
      <c r="ELC673" s="59"/>
      <c r="ELD673" s="60"/>
      <c r="ELE673" s="94"/>
      <c r="ELF673" s="59"/>
      <c r="ELG673" s="60"/>
      <c r="ELH673" s="94"/>
      <c r="ELI673" s="59"/>
      <c r="ELJ673" s="60"/>
      <c r="ELK673" s="94"/>
      <c r="ELL673" s="59"/>
      <c r="ELM673" s="60"/>
      <c r="ELN673" s="94"/>
      <c r="ELO673" s="59"/>
      <c r="ELP673" s="60"/>
      <c r="ELQ673" s="94"/>
      <c r="ELR673" s="59"/>
      <c r="ELS673" s="60"/>
      <c r="ELT673" s="94"/>
      <c r="ELU673" s="59"/>
      <c r="ELV673" s="60"/>
      <c r="ELW673" s="94"/>
      <c r="ELX673" s="59"/>
      <c r="ELY673" s="60"/>
      <c r="ELZ673" s="94"/>
      <c r="EMA673" s="59"/>
      <c r="EMB673" s="60"/>
      <c r="EMC673" s="94"/>
      <c r="EMD673" s="59"/>
      <c r="EME673" s="60"/>
      <c r="EMF673" s="94"/>
      <c r="EMG673" s="59"/>
      <c r="EMH673" s="60"/>
      <c r="EMI673" s="94"/>
      <c r="EMJ673" s="59"/>
      <c r="EMK673" s="60"/>
      <c r="EML673" s="94"/>
      <c r="EMM673" s="59"/>
      <c r="EMN673" s="60"/>
      <c r="EMO673" s="94"/>
      <c r="EMP673" s="59"/>
      <c r="EMQ673" s="60"/>
      <c r="EMR673" s="94"/>
      <c r="EMS673" s="59"/>
      <c r="EMT673" s="60"/>
      <c r="EMU673" s="94"/>
      <c r="EMV673" s="59"/>
      <c r="EMW673" s="60"/>
      <c r="EMX673" s="94"/>
      <c r="EMY673" s="59"/>
      <c r="EMZ673" s="60"/>
      <c r="ENA673" s="94"/>
      <c r="ENB673" s="59"/>
      <c r="ENC673" s="60"/>
      <c r="END673" s="94"/>
      <c r="ENE673" s="59"/>
      <c r="ENF673" s="60"/>
      <c r="ENG673" s="94"/>
      <c r="ENH673" s="59"/>
      <c r="ENI673" s="60"/>
      <c r="ENJ673" s="94"/>
      <c r="ENK673" s="59"/>
      <c r="ENL673" s="60"/>
      <c r="ENM673" s="94"/>
      <c r="ENN673" s="59"/>
      <c r="ENO673" s="60"/>
      <c r="ENP673" s="94"/>
      <c r="ENQ673" s="59"/>
      <c r="ENR673" s="60"/>
      <c r="ENS673" s="94"/>
      <c r="ENT673" s="59"/>
      <c r="ENU673" s="60"/>
      <c r="ENV673" s="94"/>
      <c r="ENW673" s="59"/>
      <c r="ENX673" s="60"/>
      <c r="ENY673" s="94"/>
      <c r="ENZ673" s="59"/>
      <c r="EOA673" s="60"/>
      <c r="EOB673" s="94"/>
      <c r="EOC673" s="59"/>
      <c r="EOD673" s="60"/>
      <c r="EOE673" s="94"/>
      <c r="EOF673" s="59"/>
      <c r="EOG673" s="60"/>
      <c r="EOH673" s="94"/>
      <c r="EOI673" s="59"/>
      <c r="EOJ673" s="60"/>
      <c r="EOK673" s="94"/>
      <c r="EOL673" s="59"/>
      <c r="EOM673" s="60"/>
      <c r="EON673" s="94"/>
      <c r="EOO673" s="59"/>
      <c r="EOP673" s="60"/>
      <c r="EOQ673" s="94"/>
      <c r="EOR673" s="59"/>
      <c r="EOS673" s="60"/>
      <c r="EOT673" s="94"/>
      <c r="EOU673" s="59"/>
      <c r="EOV673" s="60"/>
      <c r="EOW673" s="94"/>
      <c r="EOX673" s="59"/>
      <c r="EOY673" s="60"/>
      <c r="EOZ673" s="94"/>
      <c r="EPA673" s="59"/>
      <c r="EPB673" s="60"/>
      <c r="EPC673" s="94"/>
      <c r="EPD673" s="59"/>
      <c r="EPE673" s="60"/>
      <c r="EPF673" s="94"/>
      <c r="EPG673" s="59"/>
      <c r="EPH673" s="60"/>
      <c r="EPI673" s="94"/>
      <c r="EPJ673" s="59"/>
      <c r="EPK673" s="60"/>
      <c r="EPL673" s="94"/>
      <c r="EPM673" s="59"/>
      <c r="EPN673" s="60"/>
      <c r="EPO673" s="94"/>
      <c r="EPP673" s="59"/>
      <c r="EPQ673" s="60"/>
      <c r="EPR673" s="94"/>
      <c r="EPS673" s="59"/>
      <c r="EPT673" s="60"/>
      <c r="EPU673" s="94"/>
      <c r="EPV673" s="59"/>
      <c r="EPW673" s="60"/>
      <c r="EPX673" s="94"/>
      <c r="EPY673" s="59"/>
      <c r="EPZ673" s="60"/>
      <c r="EQA673" s="94"/>
      <c r="EQB673" s="59"/>
      <c r="EQC673" s="60"/>
      <c r="EQD673" s="94"/>
      <c r="EQE673" s="59"/>
      <c r="EQF673" s="60"/>
      <c r="EQG673" s="94"/>
      <c r="EQH673" s="59"/>
      <c r="EQI673" s="60"/>
      <c r="EQJ673" s="94"/>
      <c r="EQK673" s="59"/>
      <c r="EQL673" s="60"/>
      <c r="EQM673" s="94"/>
      <c r="EQN673" s="59"/>
      <c r="EQO673" s="60"/>
      <c r="EQP673" s="94"/>
      <c r="EQQ673" s="59"/>
      <c r="EQR673" s="60"/>
      <c r="EQS673" s="94"/>
      <c r="EQT673" s="59"/>
      <c r="EQU673" s="60"/>
      <c r="EQV673" s="94"/>
      <c r="EQW673" s="59"/>
      <c r="EQX673" s="60"/>
      <c r="EQY673" s="94"/>
      <c r="EQZ673" s="59"/>
      <c r="ERA673" s="60"/>
      <c r="ERB673" s="94"/>
      <c r="ERC673" s="59"/>
      <c r="ERD673" s="60"/>
      <c r="ERE673" s="94"/>
      <c r="ERF673" s="59"/>
      <c r="ERG673" s="60"/>
      <c r="ERH673" s="94"/>
      <c r="ERI673" s="59"/>
      <c r="ERJ673" s="60"/>
      <c r="ERK673" s="94"/>
      <c r="ERL673" s="59"/>
      <c r="ERM673" s="60"/>
      <c r="ERN673" s="94"/>
      <c r="ERO673" s="59"/>
      <c r="ERP673" s="60"/>
      <c r="ERQ673" s="94"/>
      <c r="ERR673" s="59"/>
      <c r="ERS673" s="60"/>
      <c r="ERT673" s="94"/>
      <c r="ERU673" s="59"/>
      <c r="ERV673" s="60"/>
      <c r="ERW673" s="94"/>
      <c r="ERX673" s="59"/>
      <c r="ERY673" s="60"/>
      <c r="ERZ673" s="94"/>
      <c r="ESA673" s="59"/>
      <c r="ESB673" s="60"/>
      <c r="ESC673" s="94"/>
      <c r="ESD673" s="59"/>
      <c r="ESE673" s="60"/>
      <c r="ESF673" s="94"/>
      <c r="ESG673" s="59"/>
      <c r="ESH673" s="60"/>
      <c r="ESI673" s="94"/>
      <c r="ESJ673" s="59"/>
      <c r="ESK673" s="60"/>
      <c r="ESL673" s="94"/>
      <c r="ESM673" s="59"/>
      <c r="ESN673" s="60"/>
      <c r="ESO673" s="94"/>
      <c r="ESP673" s="59"/>
      <c r="ESQ673" s="60"/>
      <c r="ESR673" s="94"/>
      <c r="ESS673" s="59"/>
      <c r="EST673" s="60"/>
      <c r="ESU673" s="94"/>
      <c r="ESV673" s="59"/>
      <c r="ESW673" s="60"/>
      <c r="ESX673" s="94"/>
      <c r="ESY673" s="59"/>
      <c r="ESZ673" s="60"/>
      <c r="ETA673" s="94"/>
      <c r="ETB673" s="59"/>
      <c r="ETC673" s="60"/>
      <c r="ETD673" s="94"/>
      <c r="ETE673" s="59"/>
      <c r="ETF673" s="60"/>
      <c r="ETG673" s="94"/>
      <c r="ETH673" s="59"/>
      <c r="ETI673" s="60"/>
      <c r="ETJ673" s="94"/>
      <c r="ETK673" s="59"/>
      <c r="ETL673" s="60"/>
      <c r="ETM673" s="94"/>
      <c r="ETN673" s="59"/>
      <c r="ETO673" s="60"/>
      <c r="ETP673" s="94"/>
      <c r="ETQ673" s="59"/>
      <c r="ETR673" s="60"/>
      <c r="ETS673" s="94"/>
      <c r="ETT673" s="59"/>
      <c r="ETU673" s="60"/>
      <c r="ETV673" s="94"/>
      <c r="ETW673" s="59"/>
      <c r="ETX673" s="60"/>
      <c r="ETY673" s="94"/>
      <c r="ETZ673" s="59"/>
      <c r="EUA673" s="60"/>
      <c r="EUB673" s="94"/>
      <c r="EUC673" s="59"/>
      <c r="EUD673" s="60"/>
      <c r="EUE673" s="94"/>
      <c r="EUF673" s="59"/>
      <c r="EUG673" s="60"/>
      <c r="EUH673" s="94"/>
      <c r="EUI673" s="59"/>
      <c r="EUJ673" s="60"/>
      <c r="EUK673" s="94"/>
      <c r="EUL673" s="59"/>
      <c r="EUM673" s="60"/>
      <c r="EUN673" s="94"/>
      <c r="EUO673" s="59"/>
      <c r="EUP673" s="60"/>
      <c r="EUQ673" s="94"/>
      <c r="EUR673" s="59"/>
      <c r="EUS673" s="60"/>
      <c r="EUT673" s="94"/>
      <c r="EUU673" s="59"/>
      <c r="EUV673" s="60"/>
      <c r="EUW673" s="94"/>
      <c r="EUX673" s="59"/>
      <c r="EUY673" s="60"/>
      <c r="EUZ673" s="94"/>
      <c r="EVA673" s="59"/>
      <c r="EVB673" s="60"/>
      <c r="EVC673" s="94"/>
      <c r="EVD673" s="59"/>
      <c r="EVE673" s="60"/>
      <c r="EVF673" s="94"/>
      <c r="EVG673" s="59"/>
      <c r="EVH673" s="60"/>
      <c r="EVI673" s="94"/>
      <c r="EVJ673" s="59"/>
      <c r="EVK673" s="60"/>
      <c r="EVL673" s="94"/>
      <c r="EVM673" s="59"/>
      <c r="EVN673" s="60"/>
      <c r="EVO673" s="94"/>
      <c r="EVP673" s="59"/>
      <c r="EVQ673" s="60"/>
      <c r="EVR673" s="94"/>
      <c r="EVS673" s="59"/>
      <c r="EVT673" s="60"/>
      <c r="EVU673" s="94"/>
      <c r="EVV673" s="59"/>
      <c r="EVW673" s="60"/>
      <c r="EVX673" s="94"/>
      <c r="EVY673" s="59"/>
      <c r="EVZ673" s="60"/>
      <c r="EWA673" s="94"/>
      <c r="EWB673" s="59"/>
      <c r="EWC673" s="60"/>
      <c r="EWD673" s="94"/>
      <c r="EWE673" s="59"/>
      <c r="EWF673" s="60"/>
      <c r="EWG673" s="94"/>
      <c r="EWH673" s="59"/>
      <c r="EWI673" s="60"/>
      <c r="EWJ673" s="94"/>
      <c r="EWK673" s="59"/>
      <c r="EWL673" s="60"/>
      <c r="EWM673" s="94"/>
      <c r="EWN673" s="59"/>
      <c r="EWO673" s="60"/>
      <c r="EWP673" s="94"/>
      <c r="EWQ673" s="59"/>
      <c r="EWR673" s="60"/>
      <c r="EWS673" s="94"/>
      <c r="EWT673" s="59"/>
      <c r="EWU673" s="60"/>
      <c r="EWV673" s="94"/>
      <c r="EWW673" s="59"/>
      <c r="EWX673" s="60"/>
      <c r="EWY673" s="94"/>
      <c r="EWZ673" s="59"/>
      <c r="EXA673" s="60"/>
      <c r="EXB673" s="94"/>
      <c r="EXC673" s="59"/>
      <c r="EXD673" s="60"/>
      <c r="EXE673" s="94"/>
      <c r="EXF673" s="59"/>
      <c r="EXG673" s="60"/>
      <c r="EXH673" s="94"/>
      <c r="EXI673" s="59"/>
      <c r="EXJ673" s="60"/>
      <c r="EXK673" s="94"/>
      <c r="EXL673" s="59"/>
      <c r="EXM673" s="60"/>
      <c r="EXN673" s="94"/>
      <c r="EXO673" s="59"/>
      <c r="EXP673" s="60"/>
      <c r="EXQ673" s="94"/>
      <c r="EXR673" s="59"/>
      <c r="EXS673" s="60"/>
      <c r="EXT673" s="94"/>
      <c r="EXU673" s="59"/>
      <c r="EXV673" s="60"/>
      <c r="EXW673" s="94"/>
      <c r="EXX673" s="59"/>
      <c r="EXY673" s="60"/>
      <c r="EXZ673" s="94"/>
      <c r="EYA673" s="59"/>
      <c r="EYB673" s="60"/>
      <c r="EYC673" s="94"/>
      <c r="EYD673" s="59"/>
      <c r="EYE673" s="60"/>
      <c r="EYF673" s="94"/>
      <c r="EYG673" s="59"/>
      <c r="EYH673" s="60"/>
      <c r="EYI673" s="94"/>
      <c r="EYJ673" s="59"/>
      <c r="EYK673" s="60"/>
      <c r="EYL673" s="94"/>
      <c r="EYM673" s="59"/>
      <c r="EYN673" s="60"/>
      <c r="EYO673" s="94"/>
      <c r="EYP673" s="59"/>
      <c r="EYQ673" s="60"/>
      <c r="EYR673" s="94"/>
      <c r="EYS673" s="59"/>
      <c r="EYT673" s="60"/>
      <c r="EYU673" s="94"/>
      <c r="EYV673" s="59"/>
      <c r="EYW673" s="60"/>
      <c r="EYX673" s="94"/>
      <c r="EYY673" s="59"/>
      <c r="EYZ673" s="60"/>
      <c r="EZA673" s="94"/>
      <c r="EZB673" s="59"/>
      <c r="EZC673" s="60"/>
      <c r="EZD673" s="94"/>
      <c r="EZE673" s="59"/>
      <c r="EZF673" s="60"/>
      <c r="EZG673" s="94"/>
      <c r="EZH673" s="59"/>
      <c r="EZI673" s="60"/>
      <c r="EZJ673" s="94"/>
      <c r="EZK673" s="59"/>
      <c r="EZL673" s="60"/>
      <c r="EZM673" s="94"/>
      <c r="EZN673" s="59"/>
      <c r="EZO673" s="60"/>
      <c r="EZP673" s="94"/>
      <c r="EZQ673" s="59"/>
      <c r="EZR673" s="60"/>
      <c r="EZS673" s="94"/>
      <c r="EZT673" s="59"/>
      <c r="EZU673" s="60"/>
      <c r="EZV673" s="94"/>
      <c r="EZW673" s="59"/>
      <c r="EZX673" s="60"/>
      <c r="EZY673" s="94"/>
      <c r="EZZ673" s="59"/>
      <c r="FAA673" s="60"/>
      <c r="FAB673" s="94"/>
      <c r="FAC673" s="59"/>
      <c r="FAD673" s="60"/>
      <c r="FAE673" s="94"/>
      <c r="FAF673" s="59"/>
      <c r="FAG673" s="60"/>
      <c r="FAH673" s="94"/>
      <c r="FAI673" s="59"/>
      <c r="FAJ673" s="60"/>
      <c r="FAK673" s="94"/>
      <c r="FAL673" s="59"/>
      <c r="FAM673" s="60"/>
      <c r="FAN673" s="94"/>
      <c r="FAO673" s="59"/>
      <c r="FAP673" s="60"/>
      <c r="FAQ673" s="94"/>
      <c r="FAR673" s="59"/>
      <c r="FAS673" s="60"/>
      <c r="FAT673" s="94"/>
      <c r="FAU673" s="59"/>
      <c r="FAV673" s="60"/>
      <c r="FAW673" s="94"/>
      <c r="FAX673" s="59"/>
      <c r="FAY673" s="60"/>
      <c r="FAZ673" s="94"/>
      <c r="FBA673" s="59"/>
      <c r="FBB673" s="60"/>
      <c r="FBC673" s="94"/>
      <c r="FBD673" s="59"/>
      <c r="FBE673" s="60"/>
      <c r="FBF673" s="94"/>
      <c r="FBG673" s="59"/>
      <c r="FBH673" s="60"/>
      <c r="FBI673" s="94"/>
      <c r="FBJ673" s="59"/>
      <c r="FBK673" s="60"/>
      <c r="FBL673" s="94"/>
      <c r="FBM673" s="59"/>
      <c r="FBN673" s="60"/>
      <c r="FBO673" s="94"/>
      <c r="FBP673" s="59"/>
      <c r="FBQ673" s="60"/>
      <c r="FBR673" s="94"/>
      <c r="FBS673" s="59"/>
      <c r="FBT673" s="60"/>
      <c r="FBU673" s="94"/>
      <c r="FBV673" s="59"/>
      <c r="FBW673" s="60"/>
      <c r="FBX673" s="94"/>
      <c r="FBY673" s="59"/>
      <c r="FBZ673" s="60"/>
      <c r="FCA673" s="94"/>
      <c r="FCB673" s="59"/>
      <c r="FCC673" s="60"/>
      <c r="FCD673" s="94"/>
      <c r="FCE673" s="59"/>
      <c r="FCF673" s="60"/>
      <c r="FCG673" s="94"/>
      <c r="FCH673" s="59"/>
      <c r="FCI673" s="60"/>
      <c r="FCJ673" s="94"/>
      <c r="FCK673" s="59"/>
      <c r="FCL673" s="60"/>
      <c r="FCM673" s="94"/>
      <c r="FCN673" s="59"/>
      <c r="FCO673" s="60"/>
      <c r="FCP673" s="94"/>
      <c r="FCQ673" s="59"/>
      <c r="FCR673" s="60"/>
      <c r="FCS673" s="94"/>
      <c r="FCT673" s="59"/>
      <c r="FCU673" s="60"/>
      <c r="FCV673" s="94"/>
      <c r="FCW673" s="59"/>
      <c r="FCX673" s="60"/>
      <c r="FCY673" s="94"/>
      <c r="FCZ673" s="59"/>
      <c r="FDA673" s="60"/>
      <c r="FDB673" s="94"/>
      <c r="FDC673" s="59"/>
      <c r="FDD673" s="60"/>
      <c r="FDE673" s="94"/>
      <c r="FDF673" s="59"/>
      <c r="FDG673" s="60"/>
      <c r="FDH673" s="94"/>
      <c r="FDI673" s="59"/>
      <c r="FDJ673" s="60"/>
      <c r="FDK673" s="94"/>
      <c r="FDL673" s="59"/>
      <c r="FDM673" s="60"/>
      <c r="FDN673" s="94"/>
      <c r="FDO673" s="59"/>
      <c r="FDP673" s="60"/>
      <c r="FDQ673" s="94"/>
      <c r="FDR673" s="59"/>
      <c r="FDS673" s="60"/>
      <c r="FDT673" s="94"/>
      <c r="FDU673" s="59"/>
      <c r="FDV673" s="60"/>
      <c r="FDW673" s="94"/>
      <c r="FDX673" s="59"/>
      <c r="FDY673" s="60"/>
      <c r="FDZ673" s="94"/>
      <c r="FEA673" s="59"/>
      <c r="FEB673" s="60"/>
      <c r="FEC673" s="94"/>
      <c r="FED673" s="59"/>
      <c r="FEE673" s="60"/>
      <c r="FEF673" s="94"/>
      <c r="FEG673" s="59"/>
      <c r="FEH673" s="60"/>
      <c r="FEI673" s="94"/>
      <c r="FEJ673" s="59"/>
      <c r="FEK673" s="60"/>
      <c r="FEL673" s="94"/>
      <c r="FEM673" s="59"/>
      <c r="FEN673" s="60"/>
      <c r="FEO673" s="94"/>
      <c r="FEP673" s="59"/>
      <c r="FEQ673" s="60"/>
      <c r="FER673" s="94"/>
      <c r="FES673" s="59"/>
      <c r="FET673" s="60"/>
      <c r="FEU673" s="94"/>
      <c r="FEV673" s="59"/>
      <c r="FEW673" s="60"/>
      <c r="FEX673" s="94"/>
      <c r="FEY673" s="59"/>
      <c r="FEZ673" s="60"/>
      <c r="FFA673" s="94"/>
      <c r="FFB673" s="59"/>
      <c r="FFC673" s="60"/>
      <c r="FFD673" s="94"/>
      <c r="FFE673" s="59"/>
      <c r="FFF673" s="60"/>
      <c r="FFG673" s="94"/>
      <c r="FFH673" s="59"/>
      <c r="FFI673" s="60"/>
      <c r="FFJ673" s="94"/>
      <c r="FFK673" s="59"/>
      <c r="FFL673" s="60"/>
      <c r="FFM673" s="94"/>
      <c r="FFN673" s="59"/>
      <c r="FFO673" s="60"/>
      <c r="FFP673" s="94"/>
      <c r="FFQ673" s="59"/>
      <c r="FFR673" s="60"/>
      <c r="FFS673" s="94"/>
      <c r="FFT673" s="59"/>
      <c r="FFU673" s="60"/>
      <c r="FFV673" s="94"/>
      <c r="FFW673" s="59"/>
      <c r="FFX673" s="60"/>
      <c r="FFY673" s="94"/>
      <c r="FFZ673" s="59"/>
      <c r="FGA673" s="60"/>
      <c r="FGB673" s="94"/>
      <c r="FGC673" s="59"/>
      <c r="FGD673" s="60"/>
      <c r="FGE673" s="94"/>
      <c r="FGF673" s="59"/>
      <c r="FGG673" s="60"/>
      <c r="FGH673" s="94"/>
      <c r="FGI673" s="59"/>
      <c r="FGJ673" s="60"/>
      <c r="FGK673" s="94"/>
      <c r="FGL673" s="59"/>
      <c r="FGM673" s="60"/>
      <c r="FGN673" s="94"/>
      <c r="FGO673" s="59"/>
      <c r="FGP673" s="60"/>
      <c r="FGQ673" s="94"/>
      <c r="FGR673" s="59"/>
      <c r="FGS673" s="60"/>
      <c r="FGT673" s="94"/>
      <c r="FGU673" s="59"/>
      <c r="FGV673" s="60"/>
      <c r="FGW673" s="94"/>
      <c r="FGX673" s="59"/>
      <c r="FGY673" s="60"/>
      <c r="FGZ673" s="94"/>
      <c r="FHA673" s="59"/>
      <c r="FHB673" s="60"/>
      <c r="FHC673" s="94"/>
      <c r="FHD673" s="59"/>
      <c r="FHE673" s="60"/>
      <c r="FHF673" s="94"/>
      <c r="FHG673" s="59"/>
      <c r="FHH673" s="60"/>
      <c r="FHI673" s="94"/>
      <c r="FHJ673" s="59"/>
      <c r="FHK673" s="60"/>
      <c r="FHL673" s="94"/>
      <c r="FHM673" s="59"/>
      <c r="FHN673" s="60"/>
      <c r="FHO673" s="94"/>
      <c r="FHP673" s="59"/>
      <c r="FHQ673" s="60"/>
      <c r="FHR673" s="94"/>
      <c r="FHS673" s="59"/>
      <c r="FHT673" s="60"/>
      <c r="FHU673" s="94"/>
      <c r="FHV673" s="59"/>
      <c r="FHW673" s="60"/>
      <c r="FHX673" s="94"/>
      <c r="FHY673" s="59"/>
      <c r="FHZ673" s="60"/>
      <c r="FIA673" s="94"/>
      <c r="FIB673" s="59"/>
      <c r="FIC673" s="60"/>
      <c r="FID673" s="94"/>
      <c r="FIE673" s="59"/>
      <c r="FIF673" s="60"/>
      <c r="FIG673" s="94"/>
      <c r="FIH673" s="59"/>
      <c r="FII673" s="60"/>
      <c r="FIJ673" s="94"/>
      <c r="FIK673" s="59"/>
      <c r="FIL673" s="60"/>
      <c r="FIM673" s="94"/>
      <c r="FIN673" s="59"/>
      <c r="FIO673" s="60"/>
      <c r="FIP673" s="94"/>
      <c r="FIQ673" s="59"/>
      <c r="FIR673" s="60"/>
      <c r="FIS673" s="94"/>
      <c r="FIT673" s="59"/>
      <c r="FIU673" s="60"/>
      <c r="FIV673" s="94"/>
      <c r="FIW673" s="59"/>
      <c r="FIX673" s="60"/>
      <c r="FIY673" s="94"/>
      <c r="FIZ673" s="59"/>
      <c r="FJA673" s="60"/>
      <c r="FJB673" s="94"/>
      <c r="FJC673" s="59"/>
      <c r="FJD673" s="60"/>
      <c r="FJE673" s="94"/>
      <c r="FJF673" s="59"/>
      <c r="FJG673" s="60"/>
      <c r="FJH673" s="94"/>
      <c r="FJI673" s="59"/>
      <c r="FJJ673" s="60"/>
      <c r="FJK673" s="94"/>
      <c r="FJL673" s="59"/>
      <c r="FJM673" s="60"/>
      <c r="FJN673" s="94"/>
      <c r="FJO673" s="59"/>
      <c r="FJP673" s="60"/>
      <c r="FJQ673" s="94"/>
      <c r="FJR673" s="59"/>
      <c r="FJS673" s="60"/>
      <c r="FJT673" s="94"/>
      <c r="FJU673" s="59"/>
      <c r="FJV673" s="60"/>
      <c r="FJW673" s="94"/>
      <c r="FJX673" s="59"/>
      <c r="FJY673" s="60"/>
      <c r="FJZ673" s="94"/>
      <c r="FKA673" s="59"/>
      <c r="FKB673" s="60"/>
      <c r="FKC673" s="94"/>
      <c r="FKD673" s="59"/>
      <c r="FKE673" s="60"/>
      <c r="FKF673" s="94"/>
      <c r="FKG673" s="59"/>
      <c r="FKH673" s="60"/>
      <c r="FKI673" s="94"/>
      <c r="FKJ673" s="59"/>
      <c r="FKK673" s="60"/>
      <c r="FKL673" s="94"/>
      <c r="FKM673" s="59"/>
      <c r="FKN673" s="60"/>
      <c r="FKO673" s="94"/>
      <c r="FKP673" s="59"/>
      <c r="FKQ673" s="60"/>
      <c r="FKR673" s="94"/>
      <c r="FKS673" s="59"/>
      <c r="FKT673" s="60"/>
      <c r="FKU673" s="94"/>
      <c r="FKV673" s="59"/>
      <c r="FKW673" s="60"/>
      <c r="FKX673" s="94"/>
      <c r="FKY673" s="59"/>
      <c r="FKZ673" s="60"/>
      <c r="FLA673" s="94"/>
      <c r="FLB673" s="59"/>
      <c r="FLC673" s="60"/>
      <c r="FLD673" s="94"/>
      <c r="FLE673" s="59"/>
      <c r="FLF673" s="60"/>
      <c r="FLG673" s="94"/>
      <c r="FLH673" s="59"/>
      <c r="FLI673" s="60"/>
      <c r="FLJ673" s="94"/>
      <c r="FLK673" s="59"/>
      <c r="FLL673" s="60"/>
      <c r="FLM673" s="94"/>
      <c r="FLN673" s="59"/>
      <c r="FLO673" s="60"/>
      <c r="FLP673" s="94"/>
      <c r="FLQ673" s="59"/>
      <c r="FLR673" s="60"/>
      <c r="FLS673" s="94"/>
      <c r="FLT673" s="59"/>
      <c r="FLU673" s="60"/>
      <c r="FLV673" s="94"/>
      <c r="FLW673" s="59"/>
      <c r="FLX673" s="60"/>
      <c r="FLY673" s="94"/>
      <c r="FLZ673" s="59"/>
      <c r="FMA673" s="60"/>
      <c r="FMB673" s="94"/>
      <c r="FMC673" s="59"/>
      <c r="FMD673" s="60"/>
      <c r="FME673" s="94"/>
      <c r="FMF673" s="59"/>
      <c r="FMG673" s="60"/>
      <c r="FMH673" s="94"/>
      <c r="FMI673" s="59"/>
      <c r="FMJ673" s="60"/>
      <c r="FMK673" s="94"/>
      <c r="FML673" s="59"/>
      <c r="FMM673" s="60"/>
      <c r="FMN673" s="94"/>
      <c r="FMO673" s="59"/>
      <c r="FMP673" s="60"/>
      <c r="FMQ673" s="94"/>
      <c r="FMR673" s="59"/>
      <c r="FMS673" s="60"/>
      <c r="FMT673" s="94"/>
      <c r="FMU673" s="59"/>
      <c r="FMV673" s="60"/>
      <c r="FMW673" s="94"/>
      <c r="FMX673" s="59"/>
      <c r="FMY673" s="60"/>
      <c r="FMZ673" s="94"/>
      <c r="FNA673" s="59"/>
      <c r="FNB673" s="60"/>
      <c r="FNC673" s="94"/>
      <c r="FND673" s="59"/>
      <c r="FNE673" s="60"/>
      <c r="FNF673" s="94"/>
      <c r="FNG673" s="59"/>
      <c r="FNH673" s="60"/>
      <c r="FNI673" s="94"/>
      <c r="FNJ673" s="59"/>
      <c r="FNK673" s="60"/>
      <c r="FNL673" s="94"/>
      <c r="FNM673" s="59"/>
      <c r="FNN673" s="60"/>
      <c r="FNO673" s="94"/>
      <c r="FNP673" s="59"/>
      <c r="FNQ673" s="60"/>
      <c r="FNR673" s="94"/>
      <c r="FNS673" s="59"/>
      <c r="FNT673" s="60"/>
      <c r="FNU673" s="94"/>
      <c r="FNV673" s="59"/>
      <c r="FNW673" s="60"/>
      <c r="FNX673" s="94"/>
      <c r="FNY673" s="59"/>
      <c r="FNZ673" s="60"/>
      <c r="FOA673" s="94"/>
      <c r="FOB673" s="59"/>
      <c r="FOC673" s="60"/>
      <c r="FOD673" s="94"/>
      <c r="FOE673" s="59"/>
      <c r="FOF673" s="60"/>
      <c r="FOG673" s="94"/>
      <c r="FOH673" s="59"/>
      <c r="FOI673" s="60"/>
      <c r="FOJ673" s="94"/>
      <c r="FOK673" s="59"/>
      <c r="FOL673" s="60"/>
      <c r="FOM673" s="94"/>
      <c r="FON673" s="59"/>
      <c r="FOO673" s="60"/>
      <c r="FOP673" s="94"/>
      <c r="FOQ673" s="59"/>
      <c r="FOR673" s="60"/>
      <c r="FOS673" s="94"/>
      <c r="FOT673" s="59"/>
      <c r="FOU673" s="60"/>
      <c r="FOV673" s="94"/>
      <c r="FOW673" s="59"/>
      <c r="FOX673" s="60"/>
      <c r="FOY673" s="94"/>
      <c r="FOZ673" s="59"/>
      <c r="FPA673" s="60"/>
      <c r="FPB673" s="94"/>
      <c r="FPC673" s="59"/>
      <c r="FPD673" s="60"/>
      <c r="FPE673" s="94"/>
      <c r="FPF673" s="59"/>
      <c r="FPG673" s="60"/>
      <c r="FPH673" s="94"/>
      <c r="FPI673" s="59"/>
      <c r="FPJ673" s="60"/>
      <c r="FPK673" s="94"/>
      <c r="FPL673" s="59"/>
      <c r="FPM673" s="60"/>
      <c r="FPN673" s="94"/>
      <c r="FPO673" s="59"/>
      <c r="FPP673" s="60"/>
      <c r="FPQ673" s="94"/>
      <c r="FPR673" s="59"/>
      <c r="FPS673" s="60"/>
      <c r="FPT673" s="94"/>
      <c r="FPU673" s="59"/>
      <c r="FPV673" s="60"/>
      <c r="FPW673" s="94"/>
      <c r="FPX673" s="59"/>
      <c r="FPY673" s="60"/>
      <c r="FPZ673" s="94"/>
      <c r="FQA673" s="59"/>
      <c r="FQB673" s="60"/>
      <c r="FQC673" s="94"/>
      <c r="FQD673" s="59"/>
      <c r="FQE673" s="60"/>
      <c r="FQF673" s="94"/>
      <c r="FQG673" s="59"/>
      <c r="FQH673" s="60"/>
      <c r="FQI673" s="94"/>
      <c r="FQJ673" s="59"/>
      <c r="FQK673" s="60"/>
      <c r="FQL673" s="94"/>
      <c r="FQM673" s="59"/>
      <c r="FQN673" s="60"/>
      <c r="FQO673" s="94"/>
      <c r="FQP673" s="59"/>
      <c r="FQQ673" s="60"/>
      <c r="FQR673" s="94"/>
      <c r="FQS673" s="59"/>
      <c r="FQT673" s="60"/>
      <c r="FQU673" s="94"/>
      <c r="FQV673" s="59"/>
      <c r="FQW673" s="60"/>
      <c r="FQX673" s="94"/>
      <c r="FQY673" s="59"/>
      <c r="FQZ673" s="60"/>
      <c r="FRA673" s="94"/>
      <c r="FRB673" s="59"/>
      <c r="FRC673" s="60"/>
      <c r="FRD673" s="94"/>
      <c r="FRE673" s="59"/>
      <c r="FRF673" s="60"/>
      <c r="FRG673" s="94"/>
      <c r="FRH673" s="59"/>
      <c r="FRI673" s="60"/>
      <c r="FRJ673" s="94"/>
      <c r="FRK673" s="59"/>
      <c r="FRL673" s="60"/>
      <c r="FRM673" s="94"/>
      <c r="FRN673" s="59"/>
      <c r="FRO673" s="60"/>
      <c r="FRP673" s="94"/>
      <c r="FRQ673" s="59"/>
      <c r="FRR673" s="60"/>
      <c r="FRS673" s="94"/>
      <c r="FRT673" s="59"/>
      <c r="FRU673" s="60"/>
      <c r="FRV673" s="94"/>
      <c r="FRW673" s="59"/>
      <c r="FRX673" s="60"/>
      <c r="FRY673" s="94"/>
      <c r="FRZ673" s="59"/>
      <c r="FSA673" s="60"/>
      <c r="FSB673" s="94"/>
      <c r="FSC673" s="59"/>
      <c r="FSD673" s="60"/>
      <c r="FSE673" s="94"/>
      <c r="FSF673" s="59"/>
      <c r="FSG673" s="60"/>
      <c r="FSH673" s="94"/>
      <c r="FSI673" s="59"/>
      <c r="FSJ673" s="60"/>
      <c r="FSK673" s="94"/>
      <c r="FSL673" s="59"/>
      <c r="FSM673" s="60"/>
      <c r="FSN673" s="94"/>
      <c r="FSO673" s="59"/>
      <c r="FSP673" s="60"/>
      <c r="FSQ673" s="94"/>
      <c r="FSR673" s="59"/>
      <c r="FSS673" s="60"/>
      <c r="FST673" s="94"/>
      <c r="FSU673" s="59"/>
      <c r="FSV673" s="60"/>
      <c r="FSW673" s="94"/>
      <c r="FSX673" s="59"/>
      <c r="FSY673" s="60"/>
      <c r="FSZ673" s="94"/>
      <c r="FTA673" s="59"/>
      <c r="FTB673" s="60"/>
      <c r="FTC673" s="94"/>
      <c r="FTD673" s="59"/>
      <c r="FTE673" s="60"/>
      <c r="FTF673" s="94"/>
      <c r="FTG673" s="59"/>
      <c r="FTH673" s="60"/>
      <c r="FTI673" s="94"/>
      <c r="FTJ673" s="59"/>
      <c r="FTK673" s="60"/>
      <c r="FTL673" s="94"/>
      <c r="FTM673" s="59"/>
      <c r="FTN673" s="60"/>
      <c r="FTO673" s="94"/>
      <c r="FTP673" s="59"/>
      <c r="FTQ673" s="60"/>
      <c r="FTR673" s="94"/>
      <c r="FTS673" s="59"/>
      <c r="FTT673" s="60"/>
      <c r="FTU673" s="94"/>
      <c r="FTV673" s="59"/>
      <c r="FTW673" s="60"/>
      <c r="FTX673" s="94"/>
      <c r="FTY673" s="59"/>
      <c r="FTZ673" s="60"/>
      <c r="FUA673" s="94"/>
      <c r="FUB673" s="59"/>
      <c r="FUC673" s="60"/>
      <c r="FUD673" s="94"/>
      <c r="FUE673" s="59"/>
      <c r="FUF673" s="60"/>
      <c r="FUG673" s="94"/>
      <c r="FUH673" s="59"/>
      <c r="FUI673" s="60"/>
      <c r="FUJ673" s="94"/>
      <c r="FUK673" s="59"/>
      <c r="FUL673" s="60"/>
      <c r="FUM673" s="94"/>
      <c r="FUN673" s="59"/>
      <c r="FUO673" s="60"/>
      <c r="FUP673" s="94"/>
      <c r="FUQ673" s="59"/>
      <c r="FUR673" s="60"/>
      <c r="FUS673" s="94"/>
      <c r="FUT673" s="59"/>
      <c r="FUU673" s="60"/>
      <c r="FUV673" s="94"/>
      <c r="FUW673" s="59"/>
      <c r="FUX673" s="60"/>
      <c r="FUY673" s="94"/>
      <c r="FUZ673" s="59"/>
      <c r="FVA673" s="60"/>
      <c r="FVB673" s="94"/>
      <c r="FVC673" s="59"/>
      <c r="FVD673" s="60"/>
      <c r="FVE673" s="94"/>
      <c r="FVF673" s="59"/>
      <c r="FVG673" s="60"/>
      <c r="FVH673" s="94"/>
      <c r="FVI673" s="59"/>
      <c r="FVJ673" s="60"/>
      <c r="FVK673" s="94"/>
      <c r="FVL673" s="59"/>
      <c r="FVM673" s="60"/>
      <c r="FVN673" s="94"/>
      <c r="FVO673" s="59"/>
      <c r="FVP673" s="60"/>
      <c r="FVQ673" s="94"/>
      <c r="FVR673" s="59"/>
      <c r="FVS673" s="60"/>
      <c r="FVT673" s="94"/>
      <c r="FVU673" s="59"/>
      <c r="FVV673" s="60"/>
      <c r="FVW673" s="94"/>
      <c r="FVX673" s="59"/>
      <c r="FVY673" s="60"/>
      <c r="FVZ673" s="94"/>
      <c r="FWA673" s="59"/>
      <c r="FWB673" s="60"/>
      <c r="FWC673" s="94"/>
      <c r="FWD673" s="59"/>
      <c r="FWE673" s="60"/>
      <c r="FWF673" s="94"/>
      <c r="FWG673" s="59"/>
      <c r="FWH673" s="60"/>
      <c r="FWI673" s="94"/>
      <c r="FWJ673" s="59"/>
      <c r="FWK673" s="60"/>
      <c r="FWL673" s="94"/>
      <c r="FWM673" s="59"/>
      <c r="FWN673" s="60"/>
      <c r="FWO673" s="94"/>
      <c r="FWP673" s="59"/>
      <c r="FWQ673" s="60"/>
      <c r="FWR673" s="94"/>
      <c r="FWS673" s="59"/>
      <c r="FWT673" s="60"/>
      <c r="FWU673" s="94"/>
      <c r="FWV673" s="59"/>
      <c r="FWW673" s="60"/>
      <c r="FWX673" s="94"/>
      <c r="FWY673" s="59"/>
      <c r="FWZ673" s="60"/>
      <c r="FXA673" s="94"/>
      <c r="FXB673" s="59"/>
      <c r="FXC673" s="60"/>
      <c r="FXD673" s="94"/>
      <c r="FXE673" s="59"/>
      <c r="FXF673" s="60"/>
      <c r="FXG673" s="94"/>
      <c r="FXH673" s="59"/>
      <c r="FXI673" s="60"/>
      <c r="FXJ673" s="94"/>
      <c r="FXK673" s="59"/>
      <c r="FXL673" s="60"/>
      <c r="FXM673" s="94"/>
      <c r="FXN673" s="59"/>
      <c r="FXO673" s="60"/>
      <c r="FXP673" s="94"/>
      <c r="FXQ673" s="59"/>
      <c r="FXR673" s="60"/>
      <c r="FXS673" s="94"/>
      <c r="FXT673" s="59"/>
      <c r="FXU673" s="60"/>
      <c r="FXV673" s="94"/>
      <c r="FXW673" s="59"/>
      <c r="FXX673" s="60"/>
      <c r="FXY673" s="94"/>
      <c r="FXZ673" s="59"/>
      <c r="FYA673" s="60"/>
      <c r="FYB673" s="94"/>
      <c r="FYC673" s="59"/>
      <c r="FYD673" s="60"/>
      <c r="FYE673" s="94"/>
      <c r="FYF673" s="59"/>
      <c r="FYG673" s="60"/>
      <c r="FYH673" s="94"/>
      <c r="FYI673" s="59"/>
      <c r="FYJ673" s="60"/>
      <c r="FYK673" s="94"/>
      <c r="FYL673" s="59"/>
      <c r="FYM673" s="60"/>
      <c r="FYN673" s="94"/>
      <c r="FYO673" s="59"/>
      <c r="FYP673" s="60"/>
      <c r="FYQ673" s="94"/>
      <c r="FYR673" s="59"/>
      <c r="FYS673" s="60"/>
      <c r="FYT673" s="94"/>
      <c r="FYU673" s="59"/>
      <c r="FYV673" s="60"/>
      <c r="FYW673" s="94"/>
      <c r="FYX673" s="59"/>
      <c r="FYY673" s="60"/>
      <c r="FYZ673" s="94"/>
      <c r="FZA673" s="59"/>
      <c r="FZB673" s="60"/>
      <c r="FZC673" s="94"/>
      <c r="FZD673" s="59"/>
      <c r="FZE673" s="60"/>
      <c r="FZF673" s="94"/>
      <c r="FZG673" s="59"/>
      <c r="FZH673" s="60"/>
      <c r="FZI673" s="94"/>
      <c r="FZJ673" s="59"/>
      <c r="FZK673" s="60"/>
      <c r="FZL673" s="94"/>
      <c r="FZM673" s="59"/>
      <c r="FZN673" s="60"/>
      <c r="FZO673" s="94"/>
      <c r="FZP673" s="59"/>
      <c r="FZQ673" s="60"/>
      <c r="FZR673" s="94"/>
      <c r="FZS673" s="59"/>
      <c r="FZT673" s="60"/>
      <c r="FZU673" s="94"/>
      <c r="FZV673" s="59"/>
      <c r="FZW673" s="60"/>
      <c r="FZX673" s="94"/>
      <c r="FZY673" s="59"/>
      <c r="FZZ673" s="60"/>
      <c r="GAA673" s="94"/>
      <c r="GAB673" s="59"/>
      <c r="GAC673" s="60"/>
      <c r="GAD673" s="94"/>
      <c r="GAE673" s="59"/>
      <c r="GAF673" s="60"/>
      <c r="GAG673" s="94"/>
      <c r="GAH673" s="59"/>
      <c r="GAI673" s="60"/>
      <c r="GAJ673" s="94"/>
      <c r="GAK673" s="59"/>
      <c r="GAL673" s="60"/>
      <c r="GAM673" s="94"/>
      <c r="GAN673" s="59"/>
      <c r="GAO673" s="60"/>
      <c r="GAP673" s="94"/>
      <c r="GAQ673" s="59"/>
      <c r="GAR673" s="60"/>
      <c r="GAS673" s="94"/>
      <c r="GAT673" s="59"/>
      <c r="GAU673" s="60"/>
      <c r="GAV673" s="94"/>
      <c r="GAW673" s="59"/>
      <c r="GAX673" s="60"/>
      <c r="GAY673" s="94"/>
      <c r="GAZ673" s="59"/>
      <c r="GBA673" s="60"/>
      <c r="GBB673" s="94"/>
      <c r="GBC673" s="59"/>
      <c r="GBD673" s="60"/>
      <c r="GBE673" s="94"/>
      <c r="GBF673" s="59"/>
      <c r="GBG673" s="60"/>
      <c r="GBH673" s="94"/>
      <c r="GBI673" s="59"/>
      <c r="GBJ673" s="60"/>
      <c r="GBK673" s="94"/>
      <c r="GBL673" s="59"/>
      <c r="GBM673" s="60"/>
      <c r="GBN673" s="94"/>
      <c r="GBO673" s="59"/>
      <c r="GBP673" s="60"/>
      <c r="GBQ673" s="94"/>
      <c r="GBR673" s="59"/>
      <c r="GBS673" s="60"/>
      <c r="GBT673" s="94"/>
      <c r="GBU673" s="59"/>
      <c r="GBV673" s="60"/>
      <c r="GBW673" s="94"/>
      <c r="GBX673" s="59"/>
      <c r="GBY673" s="60"/>
      <c r="GBZ673" s="94"/>
      <c r="GCA673" s="59"/>
      <c r="GCB673" s="60"/>
      <c r="GCC673" s="94"/>
      <c r="GCD673" s="59"/>
      <c r="GCE673" s="60"/>
      <c r="GCF673" s="94"/>
      <c r="GCG673" s="59"/>
      <c r="GCH673" s="60"/>
      <c r="GCI673" s="94"/>
      <c r="GCJ673" s="59"/>
      <c r="GCK673" s="60"/>
      <c r="GCL673" s="94"/>
      <c r="GCM673" s="59"/>
      <c r="GCN673" s="60"/>
      <c r="GCO673" s="94"/>
      <c r="GCP673" s="59"/>
      <c r="GCQ673" s="60"/>
      <c r="GCR673" s="94"/>
      <c r="GCS673" s="59"/>
      <c r="GCT673" s="60"/>
      <c r="GCU673" s="94"/>
      <c r="GCV673" s="59"/>
      <c r="GCW673" s="60"/>
      <c r="GCX673" s="94"/>
      <c r="GCY673" s="59"/>
      <c r="GCZ673" s="60"/>
      <c r="GDA673" s="94"/>
      <c r="GDB673" s="59"/>
      <c r="GDC673" s="60"/>
      <c r="GDD673" s="94"/>
      <c r="GDE673" s="59"/>
      <c r="GDF673" s="60"/>
      <c r="GDG673" s="94"/>
      <c r="GDH673" s="59"/>
      <c r="GDI673" s="60"/>
      <c r="GDJ673" s="94"/>
      <c r="GDK673" s="59"/>
      <c r="GDL673" s="60"/>
      <c r="GDM673" s="94"/>
      <c r="GDN673" s="59"/>
      <c r="GDO673" s="60"/>
      <c r="GDP673" s="94"/>
      <c r="GDQ673" s="59"/>
      <c r="GDR673" s="60"/>
      <c r="GDS673" s="94"/>
      <c r="GDT673" s="59"/>
      <c r="GDU673" s="60"/>
      <c r="GDV673" s="94"/>
      <c r="GDW673" s="59"/>
      <c r="GDX673" s="60"/>
      <c r="GDY673" s="94"/>
      <c r="GDZ673" s="59"/>
      <c r="GEA673" s="60"/>
      <c r="GEB673" s="94"/>
      <c r="GEC673" s="59"/>
      <c r="GED673" s="60"/>
      <c r="GEE673" s="94"/>
      <c r="GEF673" s="59"/>
      <c r="GEG673" s="60"/>
      <c r="GEH673" s="94"/>
      <c r="GEI673" s="59"/>
      <c r="GEJ673" s="60"/>
      <c r="GEK673" s="94"/>
      <c r="GEL673" s="59"/>
      <c r="GEM673" s="60"/>
      <c r="GEN673" s="94"/>
      <c r="GEO673" s="59"/>
      <c r="GEP673" s="60"/>
      <c r="GEQ673" s="94"/>
      <c r="GER673" s="59"/>
      <c r="GES673" s="60"/>
      <c r="GET673" s="94"/>
      <c r="GEU673" s="59"/>
      <c r="GEV673" s="60"/>
      <c r="GEW673" s="94"/>
      <c r="GEX673" s="59"/>
      <c r="GEY673" s="60"/>
      <c r="GEZ673" s="94"/>
      <c r="GFA673" s="59"/>
      <c r="GFB673" s="60"/>
      <c r="GFC673" s="94"/>
      <c r="GFD673" s="59"/>
      <c r="GFE673" s="60"/>
      <c r="GFF673" s="94"/>
      <c r="GFG673" s="59"/>
      <c r="GFH673" s="60"/>
      <c r="GFI673" s="94"/>
      <c r="GFJ673" s="59"/>
      <c r="GFK673" s="60"/>
      <c r="GFL673" s="94"/>
      <c r="GFM673" s="59"/>
      <c r="GFN673" s="60"/>
      <c r="GFO673" s="94"/>
      <c r="GFP673" s="59"/>
      <c r="GFQ673" s="60"/>
      <c r="GFR673" s="94"/>
      <c r="GFS673" s="59"/>
      <c r="GFT673" s="60"/>
      <c r="GFU673" s="94"/>
      <c r="GFV673" s="59"/>
      <c r="GFW673" s="60"/>
      <c r="GFX673" s="94"/>
      <c r="GFY673" s="59"/>
      <c r="GFZ673" s="60"/>
      <c r="GGA673" s="94"/>
      <c r="GGB673" s="59"/>
      <c r="GGC673" s="60"/>
      <c r="GGD673" s="94"/>
      <c r="GGE673" s="59"/>
      <c r="GGF673" s="60"/>
      <c r="GGG673" s="94"/>
      <c r="GGH673" s="59"/>
      <c r="GGI673" s="60"/>
      <c r="GGJ673" s="94"/>
      <c r="GGK673" s="59"/>
      <c r="GGL673" s="60"/>
      <c r="GGM673" s="94"/>
      <c r="GGN673" s="59"/>
      <c r="GGO673" s="60"/>
      <c r="GGP673" s="94"/>
      <c r="GGQ673" s="59"/>
      <c r="GGR673" s="60"/>
      <c r="GGS673" s="94"/>
      <c r="GGT673" s="59"/>
      <c r="GGU673" s="60"/>
      <c r="GGV673" s="94"/>
      <c r="GGW673" s="59"/>
      <c r="GGX673" s="60"/>
      <c r="GGY673" s="94"/>
      <c r="GGZ673" s="59"/>
      <c r="GHA673" s="60"/>
      <c r="GHB673" s="94"/>
      <c r="GHC673" s="59"/>
      <c r="GHD673" s="60"/>
      <c r="GHE673" s="94"/>
      <c r="GHF673" s="59"/>
      <c r="GHG673" s="60"/>
      <c r="GHH673" s="94"/>
      <c r="GHI673" s="59"/>
      <c r="GHJ673" s="60"/>
      <c r="GHK673" s="94"/>
      <c r="GHL673" s="59"/>
      <c r="GHM673" s="60"/>
      <c r="GHN673" s="94"/>
      <c r="GHO673" s="59"/>
      <c r="GHP673" s="60"/>
      <c r="GHQ673" s="94"/>
      <c r="GHR673" s="59"/>
      <c r="GHS673" s="60"/>
      <c r="GHT673" s="94"/>
      <c r="GHU673" s="59"/>
      <c r="GHV673" s="60"/>
      <c r="GHW673" s="94"/>
      <c r="GHX673" s="59"/>
      <c r="GHY673" s="60"/>
      <c r="GHZ673" s="94"/>
      <c r="GIA673" s="59"/>
      <c r="GIB673" s="60"/>
      <c r="GIC673" s="94"/>
      <c r="GID673" s="59"/>
      <c r="GIE673" s="60"/>
      <c r="GIF673" s="94"/>
      <c r="GIG673" s="59"/>
      <c r="GIH673" s="60"/>
      <c r="GII673" s="94"/>
      <c r="GIJ673" s="59"/>
      <c r="GIK673" s="60"/>
      <c r="GIL673" s="94"/>
      <c r="GIM673" s="59"/>
      <c r="GIN673" s="60"/>
      <c r="GIO673" s="94"/>
      <c r="GIP673" s="59"/>
      <c r="GIQ673" s="60"/>
      <c r="GIR673" s="94"/>
      <c r="GIS673" s="59"/>
      <c r="GIT673" s="60"/>
      <c r="GIU673" s="94"/>
      <c r="GIV673" s="59"/>
      <c r="GIW673" s="60"/>
      <c r="GIX673" s="94"/>
      <c r="GIY673" s="59"/>
      <c r="GIZ673" s="60"/>
      <c r="GJA673" s="94"/>
      <c r="GJB673" s="59"/>
      <c r="GJC673" s="60"/>
      <c r="GJD673" s="94"/>
      <c r="GJE673" s="59"/>
      <c r="GJF673" s="60"/>
      <c r="GJG673" s="94"/>
      <c r="GJH673" s="59"/>
      <c r="GJI673" s="60"/>
      <c r="GJJ673" s="94"/>
      <c r="GJK673" s="59"/>
      <c r="GJL673" s="60"/>
      <c r="GJM673" s="94"/>
      <c r="GJN673" s="59"/>
      <c r="GJO673" s="60"/>
      <c r="GJP673" s="94"/>
      <c r="GJQ673" s="59"/>
      <c r="GJR673" s="60"/>
      <c r="GJS673" s="94"/>
      <c r="GJT673" s="59"/>
      <c r="GJU673" s="60"/>
      <c r="GJV673" s="94"/>
      <c r="GJW673" s="59"/>
      <c r="GJX673" s="60"/>
      <c r="GJY673" s="94"/>
      <c r="GJZ673" s="59"/>
      <c r="GKA673" s="60"/>
      <c r="GKB673" s="94"/>
      <c r="GKC673" s="59"/>
      <c r="GKD673" s="60"/>
      <c r="GKE673" s="94"/>
      <c r="GKF673" s="59"/>
      <c r="GKG673" s="60"/>
      <c r="GKH673" s="94"/>
      <c r="GKI673" s="59"/>
      <c r="GKJ673" s="60"/>
      <c r="GKK673" s="94"/>
      <c r="GKL673" s="59"/>
      <c r="GKM673" s="60"/>
      <c r="GKN673" s="94"/>
      <c r="GKO673" s="59"/>
      <c r="GKP673" s="60"/>
      <c r="GKQ673" s="94"/>
      <c r="GKR673" s="59"/>
      <c r="GKS673" s="60"/>
      <c r="GKT673" s="94"/>
      <c r="GKU673" s="59"/>
      <c r="GKV673" s="60"/>
      <c r="GKW673" s="94"/>
      <c r="GKX673" s="59"/>
      <c r="GKY673" s="60"/>
      <c r="GKZ673" s="94"/>
      <c r="GLA673" s="59"/>
      <c r="GLB673" s="60"/>
      <c r="GLC673" s="94"/>
      <c r="GLD673" s="59"/>
      <c r="GLE673" s="60"/>
      <c r="GLF673" s="94"/>
      <c r="GLG673" s="59"/>
      <c r="GLH673" s="60"/>
      <c r="GLI673" s="94"/>
      <c r="GLJ673" s="59"/>
      <c r="GLK673" s="60"/>
      <c r="GLL673" s="94"/>
      <c r="GLM673" s="59"/>
      <c r="GLN673" s="60"/>
      <c r="GLO673" s="94"/>
      <c r="GLP673" s="59"/>
      <c r="GLQ673" s="60"/>
      <c r="GLR673" s="94"/>
      <c r="GLS673" s="59"/>
      <c r="GLT673" s="60"/>
      <c r="GLU673" s="94"/>
      <c r="GLV673" s="59"/>
      <c r="GLW673" s="60"/>
      <c r="GLX673" s="94"/>
      <c r="GLY673" s="59"/>
      <c r="GLZ673" s="60"/>
      <c r="GMA673" s="94"/>
      <c r="GMB673" s="59"/>
      <c r="GMC673" s="60"/>
      <c r="GMD673" s="94"/>
      <c r="GME673" s="59"/>
      <c r="GMF673" s="60"/>
      <c r="GMG673" s="94"/>
      <c r="GMH673" s="59"/>
      <c r="GMI673" s="60"/>
      <c r="GMJ673" s="94"/>
      <c r="GMK673" s="59"/>
      <c r="GML673" s="60"/>
      <c r="GMM673" s="94"/>
      <c r="GMN673" s="59"/>
      <c r="GMO673" s="60"/>
      <c r="GMP673" s="94"/>
      <c r="GMQ673" s="59"/>
      <c r="GMR673" s="60"/>
      <c r="GMS673" s="94"/>
      <c r="GMT673" s="59"/>
      <c r="GMU673" s="60"/>
      <c r="GMV673" s="94"/>
      <c r="GMW673" s="59"/>
      <c r="GMX673" s="60"/>
      <c r="GMY673" s="94"/>
      <c r="GMZ673" s="59"/>
      <c r="GNA673" s="60"/>
      <c r="GNB673" s="94"/>
      <c r="GNC673" s="59"/>
      <c r="GND673" s="60"/>
      <c r="GNE673" s="94"/>
      <c r="GNF673" s="59"/>
      <c r="GNG673" s="60"/>
      <c r="GNH673" s="94"/>
      <c r="GNI673" s="59"/>
      <c r="GNJ673" s="60"/>
      <c r="GNK673" s="94"/>
      <c r="GNL673" s="59"/>
      <c r="GNM673" s="60"/>
      <c r="GNN673" s="94"/>
      <c r="GNO673" s="59"/>
      <c r="GNP673" s="60"/>
      <c r="GNQ673" s="94"/>
      <c r="GNR673" s="59"/>
      <c r="GNS673" s="60"/>
      <c r="GNT673" s="94"/>
      <c r="GNU673" s="59"/>
      <c r="GNV673" s="60"/>
      <c r="GNW673" s="94"/>
      <c r="GNX673" s="59"/>
      <c r="GNY673" s="60"/>
      <c r="GNZ673" s="94"/>
      <c r="GOA673" s="59"/>
      <c r="GOB673" s="60"/>
      <c r="GOC673" s="94"/>
      <c r="GOD673" s="59"/>
      <c r="GOE673" s="60"/>
      <c r="GOF673" s="94"/>
      <c r="GOG673" s="59"/>
      <c r="GOH673" s="60"/>
      <c r="GOI673" s="94"/>
      <c r="GOJ673" s="59"/>
      <c r="GOK673" s="60"/>
      <c r="GOL673" s="94"/>
      <c r="GOM673" s="59"/>
      <c r="GON673" s="60"/>
      <c r="GOO673" s="94"/>
      <c r="GOP673" s="59"/>
      <c r="GOQ673" s="60"/>
      <c r="GOR673" s="94"/>
      <c r="GOS673" s="59"/>
      <c r="GOT673" s="60"/>
      <c r="GOU673" s="94"/>
      <c r="GOV673" s="59"/>
      <c r="GOW673" s="60"/>
      <c r="GOX673" s="94"/>
      <c r="GOY673" s="59"/>
      <c r="GOZ673" s="60"/>
      <c r="GPA673" s="94"/>
      <c r="GPB673" s="59"/>
      <c r="GPC673" s="60"/>
      <c r="GPD673" s="94"/>
      <c r="GPE673" s="59"/>
      <c r="GPF673" s="60"/>
      <c r="GPG673" s="94"/>
      <c r="GPH673" s="59"/>
      <c r="GPI673" s="60"/>
      <c r="GPJ673" s="94"/>
      <c r="GPK673" s="59"/>
      <c r="GPL673" s="60"/>
      <c r="GPM673" s="94"/>
      <c r="GPN673" s="59"/>
      <c r="GPO673" s="60"/>
      <c r="GPP673" s="94"/>
      <c r="GPQ673" s="59"/>
      <c r="GPR673" s="60"/>
      <c r="GPS673" s="94"/>
      <c r="GPT673" s="59"/>
      <c r="GPU673" s="60"/>
      <c r="GPV673" s="94"/>
      <c r="GPW673" s="59"/>
      <c r="GPX673" s="60"/>
      <c r="GPY673" s="94"/>
      <c r="GPZ673" s="59"/>
      <c r="GQA673" s="60"/>
      <c r="GQB673" s="94"/>
      <c r="GQC673" s="59"/>
      <c r="GQD673" s="60"/>
      <c r="GQE673" s="94"/>
      <c r="GQF673" s="59"/>
      <c r="GQG673" s="60"/>
      <c r="GQH673" s="94"/>
      <c r="GQI673" s="59"/>
      <c r="GQJ673" s="60"/>
      <c r="GQK673" s="94"/>
      <c r="GQL673" s="59"/>
      <c r="GQM673" s="60"/>
      <c r="GQN673" s="94"/>
      <c r="GQO673" s="59"/>
      <c r="GQP673" s="60"/>
      <c r="GQQ673" s="94"/>
      <c r="GQR673" s="59"/>
      <c r="GQS673" s="60"/>
      <c r="GQT673" s="94"/>
      <c r="GQU673" s="59"/>
      <c r="GQV673" s="60"/>
      <c r="GQW673" s="94"/>
      <c r="GQX673" s="59"/>
      <c r="GQY673" s="60"/>
      <c r="GQZ673" s="94"/>
      <c r="GRA673" s="59"/>
      <c r="GRB673" s="60"/>
      <c r="GRC673" s="94"/>
      <c r="GRD673" s="59"/>
      <c r="GRE673" s="60"/>
      <c r="GRF673" s="94"/>
      <c r="GRG673" s="59"/>
      <c r="GRH673" s="60"/>
      <c r="GRI673" s="94"/>
      <c r="GRJ673" s="59"/>
      <c r="GRK673" s="60"/>
      <c r="GRL673" s="94"/>
      <c r="GRM673" s="59"/>
      <c r="GRN673" s="60"/>
      <c r="GRO673" s="94"/>
      <c r="GRP673" s="59"/>
      <c r="GRQ673" s="60"/>
      <c r="GRR673" s="94"/>
      <c r="GRS673" s="59"/>
      <c r="GRT673" s="60"/>
      <c r="GRU673" s="94"/>
      <c r="GRV673" s="59"/>
      <c r="GRW673" s="60"/>
      <c r="GRX673" s="94"/>
      <c r="GRY673" s="59"/>
      <c r="GRZ673" s="60"/>
      <c r="GSA673" s="94"/>
      <c r="GSB673" s="59"/>
      <c r="GSC673" s="60"/>
      <c r="GSD673" s="94"/>
      <c r="GSE673" s="59"/>
      <c r="GSF673" s="60"/>
      <c r="GSG673" s="94"/>
      <c r="GSH673" s="59"/>
      <c r="GSI673" s="60"/>
      <c r="GSJ673" s="94"/>
      <c r="GSK673" s="59"/>
      <c r="GSL673" s="60"/>
      <c r="GSM673" s="94"/>
      <c r="GSN673" s="59"/>
      <c r="GSO673" s="60"/>
      <c r="GSP673" s="94"/>
      <c r="GSQ673" s="59"/>
      <c r="GSR673" s="60"/>
      <c r="GSS673" s="94"/>
      <c r="GST673" s="59"/>
      <c r="GSU673" s="60"/>
      <c r="GSV673" s="94"/>
      <c r="GSW673" s="59"/>
      <c r="GSX673" s="60"/>
      <c r="GSY673" s="94"/>
      <c r="GSZ673" s="59"/>
      <c r="GTA673" s="60"/>
      <c r="GTB673" s="94"/>
      <c r="GTC673" s="59"/>
      <c r="GTD673" s="60"/>
      <c r="GTE673" s="94"/>
      <c r="GTF673" s="59"/>
      <c r="GTG673" s="60"/>
      <c r="GTH673" s="94"/>
      <c r="GTI673" s="59"/>
      <c r="GTJ673" s="60"/>
      <c r="GTK673" s="94"/>
      <c r="GTL673" s="59"/>
      <c r="GTM673" s="60"/>
      <c r="GTN673" s="94"/>
      <c r="GTO673" s="59"/>
      <c r="GTP673" s="60"/>
      <c r="GTQ673" s="94"/>
      <c r="GTR673" s="59"/>
      <c r="GTS673" s="60"/>
      <c r="GTT673" s="94"/>
      <c r="GTU673" s="59"/>
      <c r="GTV673" s="60"/>
      <c r="GTW673" s="94"/>
      <c r="GTX673" s="59"/>
      <c r="GTY673" s="60"/>
      <c r="GTZ673" s="94"/>
      <c r="GUA673" s="59"/>
      <c r="GUB673" s="60"/>
      <c r="GUC673" s="94"/>
      <c r="GUD673" s="59"/>
      <c r="GUE673" s="60"/>
      <c r="GUF673" s="94"/>
      <c r="GUG673" s="59"/>
      <c r="GUH673" s="60"/>
      <c r="GUI673" s="94"/>
      <c r="GUJ673" s="59"/>
      <c r="GUK673" s="60"/>
      <c r="GUL673" s="94"/>
      <c r="GUM673" s="59"/>
      <c r="GUN673" s="60"/>
      <c r="GUO673" s="94"/>
      <c r="GUP673" s="59"/>
      <c r="GUQ673" s="60"/>
      <c r="GUR673" s="94"/>
      <c r="GUS673" s="59"/>
      <c r="GUT673" s="60"/>
      <c r="GUU673" s="94"/>
      <c r="GUV673" s="59"/>
      <c r="GUW673" s="60"/>
      <c r="GUX673" s="94"/>
      <c r="GUY673" s="59"/>
      <c r="GUZ673" s="60"/>
      <c r="GVA673" s="94"/>
      <c r="GVB673" s="59"/>
      <c r="GVC673" s="60"/>
      <c r="GVD673" s="94"/>
      <c r="GVE673" s="59"/>
      <c r="GVF673" s="60"/>
      <c r="GVG673" s="94"/>
      <c r="GVH673" s="59"/>
      <c r="GVI673" s="60"/>
      <c r="GVJ673" s="94"/>
      <c r="GVK673" s="59"/>
      <c r="GVL673" s="60"/>
      <c r="GVM673" s="94"/>
      <c r="GVN673" s="59"/>
      <c r="GVO673" s="60"/>
      <c r="GVP673" s="94"/>
      <c r="GVQ673" s="59"/>
      <c r="GVR673" s="60"/>
      <c r="GVS673" s="94"/>
      <c r="GVT673" s="59"/>
      <c r="GVU673" s="60"/>
      <c r="GVV673" s="94"/>
      <c r="GVW673" s="59"/>
      <c r="GVX673" s="60"/>
      <c r="GVY673" s="94"/>
      <c r="GVZ673" s="59"/>
      <c r="GWA673" s="60"/>
      <c r="GWB673" s="94"/>
      <c r="GWC673" s="59"/>
      <c r="GWD673" s="60"/>
      <c r="GWE673" s="94"/>
      <c r="GWF673" s="59"/>
      <c r="GWG673" s="60"/>
      <c r="GWH673" s="94"/>
      <c r="GWI673" s="59"/>
      <c r="GWJ673" s="60"/>
      <c r="GWK673" s="94"/>
      <c r="GWL673" s="59"/>
      <c r="GWM673" s="60"/>
      <c r="GWN673" s="94"/>
      <c r="GWO673" s="59"/>
      <c r="GWP673" s="60"/>
      <c r="GWQ673" s="94"/>
      <c r="GWR673" s="59"/>
      <c r="GWS673" s="60"/>
      <c r="GWT673" s="94"/>
      <c r="GWU673" s="59"/>
      <c r="GWV673" s="60"/>
      <c r="GWW673" s="94"/>
      <c r="GWX673" s="59"/>
      <c r="GWY673" s="60"/>
      <c r="GWZ673" s="94"/>
      <c r="GXA673" s="59"/>
      <c r="GXB673" s="60"/>
      <c r="GXC673" s="94"/>
      <c r="GXD673" s="59"/>
      <c r="GXE673" s="60"/>
      <c r="GXF673" s="94"/>
      <c r="GXG673" s="59"/>
      <c r="GXH673" s="60"/>
      <c r="GXI673" s="94"/>
      <c r="GXJ673" s="59"/>
      <c r="GXK673" s="60"/>
      <c r="GXL673" s="94"/>
      <c r="GXM673" s="59"/>
      <c r="GXN673" s="60"/>
      <c r="GXO673" s="94"/>
      <c r="GXP673" s="59"/>
      <c r="GXQ673" s="60"/>
      <c r="GXR673" s="94"/>
      <c r="GXS673" s="59"/>
      <c r="GXT673" s="60"/>
      <c r="GXU673" s="94"/>
      <c r="GXV673" s="59"/>
      <c r="GXW673" s="60"/>
      <c r="GXX673" s="94"/>
      <c r="GXY673" s="59"/>
      <c r="GXZ673" s="60"/>
      <c r="GYA673" s="94"/>
      <c r="GYB673" s="59"/>
      <c r="GYC673" s="60"/>
      <c r="GYD673" s="94"/>
      <c r="GYE673" s="59"/>
      <c r="GYF673" s="60"/>
      <c r="GYG673" s="94"/>
      <c r="GYH673" s="59"/>
      <c r="GYI673" s="60"/>
      <c r="GYJ673" s="94"/>
      <c r="GYK673" s="59"/>
      <c r="GYL673" s="60"/>
      <c r="GYM673" s="94"/>
      <c r="GYN673" s="59"/>
      <c r="GYO673" s="60"/>
      <c r="GYP673" s="94"/>
      <c r="GYQ673" s="59"/>
      <c r="GYR673" s="60"/>
      <c r="GYS673" s="94"/>
      <c r="GYT673" s="59"/>
      <c r="GYU673" s="60"/>
      <c r="GYV673" s="94"/>
      <c r="GYW673" s="59"/>
      <c r="GYX673" s="60"/>
      <c r="GYY673" s="94"/>
      <c r="GYZ673" s="59"/>
      <c r="GZA673" s="60"/>
      <c r="GZB673" s="94"/>
      <c r="GZC673" s="59"/>
      <c r="GZD673" s="60"/>
      <c r="GZE673" s="94"/>
      <c r="GZF673" s="59"/>
      <c r="GZG673" s="60"/>
      <c r="GZH673" s="94"/>
      <c r="GZI673" s="59"/>
      <c r="GZJ673" s="60"/>
      <c r="GZK673" s="94"/>
      <c r="GZL673" s="59"/>
      <c r="GZM673" s="60"/>
      <c r="GZN673" s="94"/>
      <c r="GZO673" s="59"/>
      <c r="GZP673" s="60"/>
      <c r="GZQ673" s="94"/>
      <c r="GZR673" s="59"/>
      <c r="GZS673" s="60"/>
      <c r="GZT673" s="94"/>
      <c r="GZU673" s="59"/>
      <c r="GZV673" s="60"/>
      <c r="GZW673" s="94"/>
      <c r="GZX673" s="59"/>
      <c r="GZY673" s="60"/>
      <c r="GZZ673" s="94"/>
      <c r="HAA673" s="59"/>
      <c r="HAB673" s="60"/>
      <c r="HAC673" s="94"/>
      <c r="HAD673" s="59"/>
      <c r="HAE673" s="60"/>
      <c r="HAF673" s="94"/>
      <c r="HAG673" s="59"/>
      <c r="HAH673" s="60"/>
      <c r="HAI673" s="94"/>
      <c r="HAJ673" s="59"/>
      <c r="HAK673" s="60"/>
      <c r="HAL673" s="94"/>
      <c r="HAM673" s="59"/>
      <c r="HAN673" s="60"/>
      <c r="HAO673" s="94"/>
      <c r="HAP673" s="59"/>
      <c r="HAQ673" s="60"/>
      <c r="HAR673" s="94"/>
      <c r="HAS673" s="59"/>
      <c r="HAT673" s="60"/>
      <c r="HAU673" s="94"/>
      <c r="HAV673" s="59"/>
      <c r="HAW673" s="60"/>
      <c r="HAX673" s="94"/>
      <c r="HAY673" s="59"/>
      <c r="HAZ673" s="60"/>
      <c r="HBA673" s="94"/>
      <c r="HBB673" s="59"/>
      <c r="HBC673" s="60"/>
      <c r="HBD673" s="94"/>
      <c r="HBE673" s="59"/>
      <c r="HBF673" s="60"/>
      <c r="HBG673" s="94"/>
      <c r="HBH673" s="59"/>
      <c r="HBI673" s="60"/>
      <c r="HBJ673" s="94"/>
      <c r="HBK673" s="59"/>
      <c r="HBL673" s="60"/>
      <c r="HBM673" s="94"/>
      <c r="HBN673" s="59"/>
      <c r="HBO673" s="60"/>
      <c r="HBP673" s="94"/>
      <c r="HBQ673" s="59"/>
      <c r="HBR673" s="60"/>
      <c r="HBS673" s="94"/>
      <c r="HBT673" s="59"/>
      <c r="HBU673" s="60"/>
      <c r="HBV673" s="94"/>
      <c r="HBW673" s="59"/>
      <c r="HBX673" s="60"/>
      <c r="HBY673" s="94"/>
      <c r="HBZ673" s="59"/>
      <c r="HCA673" s="60"/>
      <c r="HCB673" s="94"/>
      <c r="HCC673" s="59"/>
      <c r="HCD673" s="60"/>
      <c r="HCE673" s="94"/>
      <c r="HCF673" s="59"/>
      <c r="HCG673" s="60"/>
      <c r="HCH673" s="94"/>
      <c r="HCI673" s="59"/>
      <c r="HCJ673" s="60"/>
      <c r="HCK673" s="94"/>
      <c r="HCL673" s="59"/>
      <c r="HCM673" s="60"/>
      <c r="HCN673" s="94"/>
      <c r="HCO673" s="59"/>
      <c r="HCP673" s="60"/>
      <c r="HCQ673" s="94"/>
      <c r="HCR673" s="59"/>
      <c r="HCS673" s="60"/>
      <c r="HCT673" s="94"/>
      <c r="HCU673" s="59"/>
      <c r="HCV673" s="60"/>
      <c r="HCW673" s="94"/>
      <c r="HCX673" s="59"/>
      <c r="HCY673" s="60"/>
      <c r="HCZ673" s="94"/>
      <c r="HDA673" s="59"/>
      <c r="HDB673" s="60"/>
      <c r="HDC673" s="94"/>
      <c r="HDD673" s="59"/>
      <c r="HDE673" s="60"/>
      <c r="HDF673" s="94"/>
      <c r="HDG673" s="59"/>
      <c r="HDH673" s="60"/>
      <c r="HDI673" s="94"/>
      <c r="HDJ673" s="59"/>
      <c r="HDK673" s="60"/>
      <c r="HDL673" s="94"/>
      <c r="HDM673" s="59"/>
      <c r="HDN673" s="60"/>
      <c r="HDO673" s="94"/>
      <c r="HDP673" s="59"/>
      <c r="HDQ673" s="60"/>
      <c r="HDR673" s="94"/>
      <c r="HDS673" s="59"/>
      <c r="HDT673" s="60"/>
      <c r="HDU673" s="94"/>
      <c r="HDV673" s="59"/>
      <c r="HDW673" s="60"/>
      <c r="HDX673" s="94"/>
      <c r="HDY673" s="59"/>
      <c r="HDZ673" s="60"/>
      <c r="HEA673" s="94"/>
      <c r="HEB673" s="59"/>
      <c r="HEC673" s="60"/>
      <c r="HED673" s="94"/>
      <c r="HEE673" s="59"/>
      <c r="HEF673" s="60"/>
      <c r="HEG673" s="94"/>
      <c r="HEH673" s="59"/>
      <c r="HEI673" s="60"/>
      <c r="HEJ673" s="94"/>
      <c r="HEK673" s="59"/>
      <c r="HEL673" s="60"/>
      <c r="HEM673" s="94"/>
      <c r="HEN673" s="59"/>
      <c r="HEO673" s="60"/>
      <c r="HEP673" s="94"/>
      <c r="HEQ673" s="59"/>
      <c r="HER673" s="60"/>
      <c r="HES673" s="94"/>
      <c r="HET673" s="59"/>
      <c r="HEU673" s="60"/>
      <c r="HEV673" s="94"/>
      <c r="HEW673" s="59"/>
      <c r="HEX673" s="60"/>
      <c r="HEY673" s="94"/>
      <c r="HEZ673" s="59"/>
      <c r="HFA673" s="60"/>
      <c r="HFB673" s="94"/>
      <c r="HFC673" s="59"/>
      <c r="HFD673" s="60"/>
      <c r="HFE673" s="94"/>
      <c r="HFF673" s="59"/>
      <c r="HFG673" s="60"/>
      <c r="HFH673" s="94"/>
      <c r="HFI673" s="59"/>
      <c r="HFJ673" s="60"/>
      <c r="HFK673" s="94"/>
      <c r="HFL673" s="59"/>
      <c r="HFM673" s="60"/>
      <c r="HFN673" s="94"/>
      <c r="HFO673" s="59"/>
      <c r="HFP673" s="60"/>
      <c r="HFQ673" s="94"/>
      <c r="HFR673" s="59"/>
      <c r="HFS673" s="60"/>
      <c r="HFT673" s="94"/>
      <c r="HFU673" s="59"/>
      <c r="HFV673" s="60"/>
      <c r="HFW673" s="94"/>
      <c r="HFX673" s="59"/>
      <c r="HFY673" s="60"/>
      <c r="HFZ673" s="94"/>
      <c r="HGA673" s="59"/>
      <c r="HGB673" s="60"/>
      <c r="HGC673" s="94"/>
      <c r="HGD673" s="59"/>
      <c r="HGE673" s="60"/>
      <c r="HGF673" s="94"/>
      <c r="HGG673" s="59"/>
      <c r="HGH673" s="60"/>
      <c r="HGI673" s="94"/>
      <c r="HGJ673" s="59"/>
      <c r="HGK673" s="60"/>
      <c r="HGL673" s="94"/>
      <c r="HGM673" s="59"/>
      <c r="HGN673" s="60"/>
      <c r="HGO673" s="94"/>
      <c r="HGP673" s="59"/>
      <c r="HGQ673" s="60"/>
      <c r="HGR673" s="94"/>
      <c r="HGS673" s="59"/>
      <c r="HGT673" s="60"/>
      <c r="HGU673" s="94"/>
      <c r="HGV673" s="59"/>
      <c r="HGW673" s="60"/>
      <c r="HGX673" s="94"/>
      <c r="HGY673" s="59"/>
      <c r="HGZ673" s="60"/>
      <c r="HHA673" s="94"/>
      <c r="HHB673" s="59"/>
      <c r="HHC673" s="60"/>
      <c r="HHD673" s="94"/>
      <c r="HHE673" s="59"/>
      <c r="HHF673" s="60"/>
      <c r="HHG673" s="94"/>
      <c r="HHH673" s="59"/>
      <c r="HHI673" s="60"/>
      <c r="HHJ673" s="94"/>
      <c r="HHK673" s="59"/>
      <c r="HHL673" s="60"/>
      <c r="HHM673" s="94"/>
      <c r="HHN673" s="59"/>
      <c r="HHO673" s="60"/>
      <c r="HHP673" s="94"/>
      <c r="HHQ673" s="59"/>
      <c r="HHR673" s="60"/>
      <c r="HHS673" s="94"/>
      <c r="HHT673" s="59"/>
      <c r="HHU673" s="60"/>
      <c r="HHV673" s="94"/>
      <c r="HHW673" s="59"/>
      <c r="HHX673" s="60"/>
      <c r="HHY673" s="94"/>
      <c r="HHZ673" s="59"/>
      <c r="HIA673" s="60"/>
      <c r="HIB673" s="94"/>
      <c r="HIC673" s="59"/>
      <c r="HID673" s="60"/>
      <c r="HIE673" s="94"/>
      <c r="HIF673" s="59"/>
      <c r="HIG673" s="60"/>
      <c r="HIH673" s="94"/>
      <c r="HII673" s="59"/>
      <c r="HIJ673" s="60"/>
      <c r="HIK673" s="94"/>
      <c r="HIL673" s="59"/>
      <c r="HIM673" s="60"/>
      <c r="HIN673" s="94"/>
      <c r="HIO673" s="59"/>
      <c r="HIP673" s="60"/>
      <c r="HIQ673" s="94"/>
      <c r="HIR673" s="59"/>
      <c r="HIS673" s="60"/>
      <c r="HIT673" s="94"/>
      <c r="HIU673" s="59"/>
      <c r="HIV673" s="60"/>
      <c r="HIW673" s="94"/>
      <c r="HIX673" s="59"/>
      <c r="HIY673" s="60"/>
      <c r="HIZ673" s="94"/>
      <c r="HJA673" s="59"/>
      <c r="HJB673" s="60"/>
      <c r="HJC673" s="94"/>
      <c r="HJD673" s="59"/>
      <c r="HJE673" s="60"/>
      <c r="HJF673" s="94"/>
      <c r="HJG673" s="59"/>
      <c r="HJH673" s="60"/>
      <c r="HJI673" s="94"/>
      <c r="HJJ673" s="59"/>
      <c r="HJK673" s="60"/>
      <c r="HJL673" s="94"/>
      <c r="HJM673" s="59"/>
      <c r="HJN673" s="60"/>
      <c r="HJO673" s="94"/>
      <c r="HJP673" s="59"/>
      <c r="HJQ673" s="60"/>
      <c r="HJR673" s="94"/>
      <c r="HJS673" s="59"/>
      <c r="HJT673" s="60"/>
      <c r="HJU673" s="94"/>
      <c r="HJV673" s="59"/>
      <c r="HJW673" s="60"/>
      <c r="HJX673" s="94"/>
      <c r="HJY673" s="59"/>
      <c r="HJZ673" s="60"/>
      <c r="HKA673" s="94"/>
      <c r="HKB673" s="59"/>
      <c r="HKC673" s="60"/>
      <c r="HKD673" s="94"/>
      <c r="HKE673" s="59"/>
      <c r="HKF673" s="60"/>
      <c r="HKG673" s="94"/>
      <c r="HKH673" s="59"/>
      <c r="HKI673" s="60"/>
      <c r="HKJ673" s="94"/>
      <c r="HKK673" s="59"/>
      <c r="HKL673" s="60"/>
      <c r="HKM673" s="94"/>
      <c r="HKN673" s="59"/>
      <c r="HKO673" s="60"/>
      <c r="HKP673" s="94"/>
      <c r="HKQ673" s="59"/>
      <c r="HKR673" s="60"/>
      <c r="HKS673" s="94"/>
      <c r="HKT673" s="59"/>
      <c r="HKU673" s="60"/>
      <c r="HKV673" s="94"/>
      <c r="HKW673" s="59"/>
      <c r="HKX673" s="60"/>
      <c r="HKY673" s="94"/>
      <c r="HKZ673" s="59"/>
      <c r="HLA673" s="60"/>
      <c r="HLB673" s="94"/>
      <c r="HLC673" s="59"/>
      <c r="HLD673" s="60"/>
      <c r="HLE673" s="94"/>
      <c r="HLF673" s="59"/>
      <c r="HLG673" s="60"/>
      <c r="HLH673" s="94"/>
      <c r="HLI673" s="59"/>
      <c r="HLJ673" s="60"/>
      <c r="HLK673" s="94"/>
      <c r="HLL673" s="59"/>
      <c r="HLM673" s="60"/>
      <c r="HLN673" s="94"/>
      <c r="HLO673" s="59"/>
      <c r="HLP673" s="60"/>
      <c r="HLQ673" s="94"/>
      <c r="HLR673" s="59"/>
      <c r="HLS673" s="60"/>
      <c r="HLT673" s="94"/>
      <c r="HLU673" s="59"/>
      <c r="HLV673" s="60"/>
      <c r="HLW673" s="94"/>
      <c r="HLX673" s="59"/>
      <c r="HLY673" s="60"/>
      <c r="HLZ673" s="94"/>
      <c r="HMA673" s="59"/>
      <c r="HMB673" s="60"/>
      <c r="HMC673" s="94"/>
      <c r="HMD673" s="59"/>
      <c r="HME673" s="60"/>
      <c r="HMF673" s="94"/>
      <c r="HMG673" s="59"/>
      <c r="HMH673" s="60"/>
      <c r="HMI673" s="94"/>
      <c r="HMJ673" s="59"/>
      <c r="HMK673" s="60"/>
      <c r="HML673" s="94"/>
      <c r="HMM673" s="59"/>
      <c r="HMN673" s="60"/>
      <c r="HMO673" s="94"/>
      <c r="HMP673" s="59"/>
      <c r="HMQ673" s="60"/>
      <c r="HMR673" s="94"/>
      <c r="HMS673" s="59"/>
      <c r="HMT673" s="60"/>
      <c r="HMU673" s="94"/>
      <c r="HMV673" s="59"/>
      <c r="HMW673" s="60"/>
      <c r="HMX673" s="94"/>
      <c r="HMY673" s="59"/>
      <c r="HMZ673" s="60"/>
      <c r="HNA673" s="94"/>
      <c r="HNB673" s="59"/>
      <c r="HNC673" s="60"/>
      <c r="HND673" s="94"/>
      <c r="HNE673" s="59"/>
      <c r="HNF673" s="60"/>
      <c r="HNG673" s="94"/>
      <c r="HNH673" s="59"/>
      <c r="HNI673" s="60"/>
      <c r="HNJ673" s="94"/>
      <c r="HNK673" s="59"/>
      <c r="HNL673" s="60"/>
      <c r="HNM673" s="94"/>
      <c r="HNN673" s="59"/>
      <c r="HNO673" s="60"/>
      <c r="HNP673" s="94"/>
      <c r="HNQ673" s="59"/>
      <c r="HNR673" s="60"/>
      <c r="HNS673" s="94"/>
      <c r="HNT673" s="59"/>
      <c r="HNU673" s="60"/>
      <c r="HNV673" s="94"/>
      <c r="HNW673" s="59"/>
      <c r="HNX673" s="60"/>
      <c r="HNY673" s="94"/>
      <c r="HNZ673" s="59"/>
      <c r="HOA673" s="60"/>
      <c r="HOB673" s="94"/>
      <c r="HOC673" s="59"/>
      <c r="HOD673" s="60"/>
      <c r="HOE673" s="94"/>
      <c r="HOF673" s="59"/>
      <c r="HOG673" s="60"/>
      <c r="HOH673" s="94"/>
      <c r="HOI673" s="59"/>
      <c r="HOJ673" s="60"/>
      <c r="HOK673" s="94"/>
      <c r="HOL673" s="59"/>
      <c r="HOM673" s="60"/>
      <c r="HON673" s="94"/>
      <c r="HOO673" s="59"/>
      <c r="HOP673" s="60"/>
      <c r="HOQ673" s="94"/>
      <c r="HOR673" s="59"/>
      <c r="HOS673" s="60"/>
      <c r="HOT673" s="94"/>
      <c r="HOU673" s="59"/>
      <c r="HOV673" s="60"/>
      <c r="HOW673" s="94"/>
      <c r="HOX673" s="59"/>
      <c r="HOY673" s="60"/>
      <c r="HOZ673" s="94"/>
      <c r="HPA673" s="59"/>
      <c r="HPB673" s="60"/>
      <c r="HPC673" s="94"/>
      <c r="HPD673" s="59"/>
      <c r="HPE673" s="60"/>
      <c r="HPF673" s="94"/>
      <c r="HPG673" s="59"/>
      <c r="HPH673" s="60"/>
      <c r="HPI673" s="94"/>
      <c r="HPJ673" s="59"/>
      <c r="HPK673" s="60"/>
      <c r="HPL673" s="94"/>
      <c r="HPM673" s="59"/>
      <c r="HPN673" s="60"/>
      <c r="HPO673" s="94"/>
      <c r="HPP673" s="59"/>
      <c r="HPQ673" s="60"/>
      <c r="HPR673" s="94"/>
      <c r="HPS673" s="59"/>
      <c r="HPT673" s="60"/>
      <c r="HPU673" s="94"/>
      <c r="HPV673" s="59"/>
      <c r="HPW673" s="60"/>
      <c r="HPX673" s="94"/>
      <c r="HPY673" s="59"/>
      <c r="HPZ673" s="60"/>
      <c r="HQA673" s="94"/>
      <c r="HQB673" s="59"/>
      <c r="HQC673" s="60"/>
      <c r="HQD673" s="94"/>
      <c r="HQE673" s="59"/>
      <c r="HQF673" s="60"/>
      <c r="HQG673" s="94"/>
      <c r="HQH673" s="59"/>
      <c r="HQI673" s="60"/>
      <c r="HQJ673" s="94"/>
      <c r="HQK673" s="59"/>
      <c r="HQL673" s="60"/>
      <c r="HQM673" s="94"/>
      <c r="HQN673" s="59"/>
      <c r="HQO673" s="60"/>
      <c r="HQP673" s="94"/>
      <c r="HQQ673" s="59"/>
      <c r="HQR673" s="60"/>
      <c r="HQS673" s="94"/>
      <c r="HQT673" s="59"/>
      <c r="HQU673" s="60"/>
      <c r="HQV673" s="94"/>
      <c r="HQW673" s="59"/>
      <c r="HQX673" s="60"/>
      <c r="HQY673" s="94"/>
      <c r="HQZ673" s="59"/>
      <c r="HRA673" s="60"/>
      <c r="HRB673" s="94"/>
      <c r="HRC673" s="59"/>
      <c r="HRD673" s="60"/>
      <c r="HRE673" s="94"/>
      <c r="HRF673" s="59"/>
      <c r="HRG673" s="60"/>
      <c r="HRH673" s="94"/>
      <c r="HRI673" s="59"/>
      <c r="HRJ673" s="60"/>
      <c r="HRK673" s="94"/>
      <c r="HRL673" s="59"/>
      <c r="HRM673" s="60"/>
      <c r="HRN673" s="94"/>
      <c r="HRO673" s="59"/>
      <c r="HRP673" s="60"/>
      <c r="HRQ673" s="94"/>
      <c r="HRR673" s="59"/>
      <c r="HRS673" s="60"/>
      <c r="HRT673" s="94"/>
      <c r="HRU673" s="59"/>
      <c r="HRV673" s="60"/>
      <c r="HRW673" s="94"/>
      <c r="HRX673" s="59"/>
      <c r="HRY673" s="60"/>
      <c r="HRZ673" s="94"/>
      <c r="HSA673" s="59"/>
      <c r="HSB673" s="60"/>
      <c r="HSC673" s="94"/>
      <c r="HSD673" s="59"/>
      <c r="HSE673" s="60"/>
      <c r="HSF673" s="94"/>
      <c r="HSG673" s="59"/>
      <c r="HSH673" s="60"/>
      <c r="HSI673" s="94"/>
      <c r="HSJ673" s="59"/>
      <c r="HSK673" s="60"/>
      <c r="HSL673" s="94"/>
      <c r="HSM673" s="59"/>
      <c r="HSN673" s="60"/>
      <c r="HSO673" s="94"/>
      <c r="HSP673" s="59"/>
      <c r="HSQ673" s="60"/>
      <c r="HSR673" s="94"/>
      <c r="HSS673" s="59"/>
      <c r="HST673" s="60"/>
      <c r="HSU673" s="94"/>
      <c r="HSV673" s="59"/>
      <c r="HSW673" s="60"/>
      <c r="HSX673" s="94"/>
      <c r="HSY673" s="59"/>
      <c r="HSZ673" s="60"/>
      <c r="HTA673" s="94"/>
      <c r="HTB673" s="59"/>
      <c r="HTC673" s="60"/>
      <c r="HTD673" s="94"/>
      <c r="HTE673" s="59"/>
      <c r="HTF673" s="60"/>
      <c r="HTG673" s="94"/>
      <c r="HTH673" s="59"/>
      <c r="HTI673" s="60"/>
      <c r="HTJ673" s="94"/>
      <c r="HTK673" s="59"/>
      <c r="HTL673" s="60"/>
      <c r="HTM673" s="94"/>
      <c r="HTN673" s="59"/>
      <c r="HTO673" s="60"/>
      <c r="HTP673" s="94"/>
      <c r="HTQ673" s="59"/>
      <c r="HTR673" s="60"/>
      <c r="HTS673" s="94"/>
      <c r="HTT673" s="59"/>
      <c r="HTU673" s="60"/>
      <c r="HTV673" s="94"/>
      <c r="HTW673" s="59"/>
      <c r="HTX673" s="60"/>
      <c r="HTY673" s="94"/>
      <c r="HTZ673" s="59"/>
      <c r="HUA673" s="60"/>
      <c r="HUB673" s="94"/>
      <c r="HUC673" s="59"/>
      <c r="HUD673" s="60"/>
      <c r="HUE673" s="94"/>
      <c r="HUF673" s="59"/>
      <c r="HUG673" s="60"/>
      <c r="HUH673" s="94"/>
      <c r="HUI673" s="59"/>
      <c r="HUJ673" s="60"/>
      <c r="HUK673" s="94"/>
      <c r="HUL673" s="59"/>
      <c r="HUM673" s="60"/>
      <c r="HUN673" s="94"/>
      <c r="HUO673" s="59"/>
      <c r="HUP673" s="60"/>
      <c r="HUQ673" s="94"/>
      <c r="HUR673" s="59"/>
      <c r="HUS673" s="60"/>
      <c r="HUT673" s="94"/>
      <c r="HUU673" s="59"/>
      <c r="HUV673" s="60"/>
      <c r="HUW673" s="94"/>
      <c r="HUX673" s="59"/>
      <c r="HUY673" s="60"/>
      <c r="HUZ673" s="94"/>
      <c r="HVA673" s="59"/>
      <c r="HVB673" s="60"/>
      <c r="HVC673" s="94"/>
      <c r="HVD673" s="59"/>
      <c r="HVE673" s="60"/>
      <c r="HVF673" s="94"/>
      <c r="HVG673" s="59"/>
      <c r="HVH673" s="60"/>
      <c r="HVI673" s="94"/>
      <c r="HVJ673" s="59"/>
      <c r="HVK673" s="60"/>
      <c r="HVL673" s="94"/>
      <c r="HVM673" s="59"/>
      <c r="HVN673" s="60"/>
      <c r="HVO673" s="94"/>
      <c r="HVP673" s="59"/>
      <c r="HVQ673" s="60"/>
      <c r="HVR673" s="94"/>
      <c r="HVS673" s="59"/>
      <c r="HVT673" s="60"/>
      <c r="HVU673" s="94"/>
      <c r="HVV673" s="59"/>
      <c r="HVW673" s="60"/>
      <c r="HVX673" s="94"/>
      <c r="HVY673" s="59"/>
      <c r="HVZ673" s="60"/>
      <c r="HWA673" s="94"/>
      <c r="HWB673" s="59"/>
      <c r="HWC673" s="60"/>
      <c r="HWD673" s="94"/>
      <c r="HWE673" s="59"/>
      <c r="HWF673" s="60"/>
      <c r="HWG673" s="94"/>
      <c r="HWH673" s="59"/>
      <c r="HWI673" s="60"/>
      <c r="HWJ673" s="94"/>
      <c r="HWK673" s="59"/>
      <c r="HWL673" s="60"/>
      <c r="HWM673" s="94"/>
      <c r="HWN673" s="59"/>
      <c r="HWO673" s="60"/>
      <c r="HWP673" s="94"/>
      <c r="HWQ673" s="59"/>
      <c r="HWR673" s="60"/>
      <c r="HWS673" s="94"/>
      <c r="HWT673" s="59"/>
      <c r="HWU673" s="60"/>
      <c r="HWV673" s="94"/>
      <c r="HWW673" s="59"/>
      <c r="HWX673" s="60"/>
      <c r="HWY673" s="94"/>
      <c r="HWZ673" s="59"/>
      <c r="HXA673" s="60"/>
      <c r="HXB673" s="94"/>
      <c r="HXC673" s="59"/>
      <c r="HXD673" s="60"/>
      <c r="HXE673" s="94"/>
      <c r="HXF673" s="59"/>
      <c r="HXG673" s="60"/>
      <c r="HXH673" s="94"/>
      <c r="HXI673" s="59"/>
      <c r="HXJ673" s="60"/>
      <c r="HXK673" s="94"/>
      <c r="HXL673" s="59"/>
      <c r="HXM673" s="60"/>
      <c r="HXN673" s="94"/>
      <c r="HXO673" s="59"/>
      <c r="HXP673" s="60"/>
      <c r="HXQ673" s="94"/>
      <c r="HXR673" s="59"/>
      <c r="HXS673" s="60"/>
      <c r="HXT673" s="94"/>
      <c r="HXU673" s="59"/>
      <c r="HXV673" s="60"/>
      <c r="HXW673" s="94"/>
      <c r="HXX673" s="59"/>
      <c r="HXY673" s="60"/>
      <c r="HXZ673" s="94"/>
      <c r="HYA673" s="59"/>
      <c r="HYB673" s="60"/>
      <c r="HYC673" s="94"/>
      <c r="HYD673" s="59"/>
      <c r="HYE673" s="60"/>
      <c r="HYF673" s="94"/>
      <c r="HYG673" s="59"/>
      <c r="HYH673" s="60"/>
      <c r="HYI673" s="94"/>
      <c r="HYJ673" s="59"/>
      <c r="HYK673" s="60"/>
      <c r="HYL673" s="94"/>
      <c r="HYM673" s="59"/>
      <c r="HYN673" s="60"/>
      <c r="HYO673" s="94"/>
      <c r="HYP673" s="59"/>
      <c r="HYQ673" s="60"/>
      <c r="HYR673" s="94"/>
      <c r="HYS673" s="59"/>
      <c r="HYT673" s="60"/>
      <c r="HYU673" s="94"/>
      <c r="HYV673" s="59"/>
      <c r="HYW673" s="60"/>
      <c r="HYX673" s="94"/>
      <c r="HYY673" s="59"/>
      <c r="HYZ673" s="60"/>
      <c r="HZA673" s="94"/>
      <c r="HZB673" s="59"/>
      <c r="HZC673" s="60"/>
      <c r="HZD673" s="94"/>
      <c r="HZE673" s="59"/>
      <c r="HZF673" s="60"/>
      <c r="HZG673" s="94"/>
      <c r="HZH673" s="59"/>
      <c r="HZI673" s="60"/>
      <c r="HZJ673" s="94"/>
      <c r="HZK673" s="59"/>
      <c r="HZL673" s="60"/>
      <c r="HZM673" s="94"/>
      <c r="HZN673" s="59"/>
      <c r="HZO673" s="60"/>
      <c r="HZP673" s="94"/>
      <c r="HZQ673" s="59"/>
      <c r="HZR673" s="60"/>
      <c r="HZS673" s="94"/>
      <c r="HZT673" s="59"/>
      <c r="HZU673" s="60"/>
      <c r="HZV673" s="94"/>
      <c r="HZW673" s="59"/>
      <c r="HZX673" s="60"/>
      <c r="HZY673" s="94"/>
      <c r="HZZ673" s="59"/>
      <c r="IAA673" s="60"/>
      <c r="IAB673" s="94"/>
      <c r="IAC673" s="59"/>
      <c r="IAD673" s="60"/>
      <c r="IAE673" s="94"/>
      <c r="IAF673" s="59"/>
      <c r="IAG673" s="60"/>
      <c r="IAH673" s="94"/>
      <c r="IAI673" s="59"/>
      <c r="IAJ673" s="60"/>
      <c r="IAK673" s="94"/>
      <c r="IAL673" s="59"/>
      <c r="IAM673" s="60"/>
      <c r="IAN673" s="94"/>
      <c r="IAO673" s="59"/>
      <c r="IAP673" s="60"/>
      <c r="IAQ673" s="94"/>
      <c r="IAR673" s="59"/>
      <c r="IAS673" s="60"/>
      <c r="IAT673" s="94"/>
      <c r="IAU673" s="59"/>
      <c r="IAV673" s="60"/>
      <c r="IAW673" s="94"/>
      <c r="IAX673" s="59"/>
      <c r="IAY673" s="60"/>
      <c r="IAZ673" s="94"/>
      <c r="IBA673" s="59"/>
      <c r="IBB673" s="60"/>
      <c r="IBC673" s="94"/>
      <c r="IBD673" s="59"/>
      <c r="IBE673" s="60"/>
      <c r="IBF673" s="94"/>
      <c r="IBG673" s="59"/>
      <c r="IBH673" s="60"/>
      <c r="IBI673" s="94"/>
      <c r="IBJ673" s="59"/>
      <c r="IBK673" s="60"/>
      <c r="IBL673" s="94"/>
      <c r="IBM673" s="59"/>
      <c r="IBN673" s="60"/>
      <c r="IBO673" s="94"/>
      <c r="IBP673" s="59"/>
      <c r="IBQ673" s="60"/>
      <c r="IBR673" s="94"/>
      <c r="IBS673" s="59"/>
      <c r="IBT673" s="60"/>
      <c r="IBU673" s="94"/>
      <c r="IBV673" s="59"/>
      <c r="IBW673" s="60"/>
      <c r="IBX673" s="94"/>
      <c r="IBY673" s="59"/>
      <c r="IBZ673" s="60"/>
      <c r="ICA673" s="94"/>
      <c r="ICB673" s="59"/>
      <c r="ICC673" s="60"/>
      <c r="ICD673" s="94"/>
      <c r="ICE673" s="59"/>
      <c r="ICF673" s="60"/>
      <c r="ICG673" s="94"/>
      <c r="ICH673" s="59"/>
      <c r="ICI673" s="60"/>
      <c r="ICJ673" s="94"/>
      <c r="ICK673" s="59"/>
      <c r="ICL673" s="60"/>
      <c r="ICM673" s="94"/>
      <c r="ICN673" s="59"/>
      <c r="ICO673" s="60"/>
      <c r="ICP673" s="94"/>
      <c r="ICQ673" s="59"/>
      <c r="ICR673" s="60"/>
      <c r="ICS673" s="94"/>
      <c r="ICT673" s="59"/>
      <c r="ICU673" s="60"/>
      <c r="ICV673" s="94"/>
      <c r="ICW673" s="59"/>
      <c r="ICX673" s="60"/>
      <c r="ICY673" s="94"/>
      <c r="ICZ673" s="59"/>
      <c r="IDA673" s="60"/>
      <c r="IDB673" s="94"/>
      <c r="IDC673" s="59"/>
      <c r="IDD673" s="60"/>
      <c r="IDE673" s="94"/>
      <c r="IDF673" s="59"/>
      <c r="IDG673" s="60"/>
      <c r="IDH673" s="94"/>
      <c r="IDI673" s="59"/>
      <c r="IDJ673" s="60"/>
      <c r="IDK673" s="94"/>
      <c r="IDL673" s="59"/>
      <c r="IDM673" s="60"/>
      <c r="IDN673" s="94"/>
      <c r="IDO673" s="59"/>
      <c r="IDP673" s="60"/>
      <c r="IDQ673" s="94"/>
      <c r="IDR673" s="59"/>
      <c r="IDS673" s="60"/>
      <c r="IDT673" s="94"/>
      <c r="IDU673" s="59"/>
      <c r="IDV673" s="60"/>
      <c r="IDW673" s="94"/>
      <c r="IDX673" s="59"/>
      <c r="IDY673" s="60"/>
      <c r="IDZ673" s="94"/>
      <c r="IEA673" s="59"/>
      <c r="IEB673" s="60"/>
      <c r="IEC673" s="94"/>
      <c r="IED673" s="59"/>
      <c r="IEE673" s="60"/>
      <c r="IEF673" s="94"/>
      <c r="IEG673" s="59"/>
      <c r="IEH673" s="60"/>
      <c r="IEI673" s="94"/>
      <c r="IEJ673" s="59"/>
      <c r="IEK673" s="60"/>
      <c r="IEL673" s="94"/>
      <c r="IEM673" s="59"/>
      <c r="IEN673" s="60"/>
      <c r="IEO673" s="94"/>
      <c r="IEP673" s="59"/>
      <c r="IEQ673" s="60"/>
      <c r="IER673" s="94"/>
      <c r="IES673" s="59"/>
      <c r="IET673" s="60"/>
      <c r="IEU673" s="94"/>
      <c r="IEV673" s="59"/>
      <c r="IEW673" s="60"/>
      <c r="IEX673" s="94"/>
      <c r="IEY673" s="59"/>
      <c r="IEZ673" s="60"/>
      <c r="IFA673" s="94"/>
      <c r="IFB673" s="59"/>
      <c r="IFC673" s="60"/>
      <c r="IFD673" s="94"/>
      <c r="IFE673" s="59"/>
      <c r="IFF673" s="60"/>
      <c r="IFG673" s="94"/>
      <c r="IFH673" s="59"/>
      <c r="IFI673" s="60"/>
      <c r="IFJ673" s="94"/>
      <c r="IFK673" s="59"/>
      <c r="IFL673" s="60"/>
      <c r="IFM673" s="94"/>
      <c r="IFN673" s="59"/>
      <c r="IFO673" s="60"/>
      <c r="IFP673" s="94"/>
      <c r="IFQ673" s="59"/>
      <c r="IFR673" s="60"/>
      <c r="IFS673" s="94"/>
      <c r="IFT673" s="59"/>
      <c r="IFU673" s="60"/>
      <c r="IFV673" s="94"/>
      <c r="IFW673" s="59"/>
      <c r="IFX673" s="60"/>
      <c r="IFY673" s="94"/>
      <c r="IFZ673" s="59"/>
      <c r="IGA673" s="60"/>
      <c r="IGB673" s="94"/>
      <c r="IGC673" s="59"/>
      <c r="IGD673" s="60"/>
      <c r="IGE673" s="94"/>
      <c r="IGF673" s="59"/>
      <c r="IGG673" s="60"/>
      <c r="IGH673" s="94"/>
      <c r="IGI673" s="59"/>
      <c r="IGJ673" s="60"/>
      <c r="IGK673" s="94"/>
      <c r="IGL673" s="59"/>
      <c r="IGM673" s="60"/>
      <c r="IGN673" s="94"/>
      <c r="IGO673" s="59"/>
      <c r="IGP673" s="60"/>
      <c r="IGQ673" s="94"/>
      <c r="IGR673" s="59"/>
      <c r="IGS673" s="60"/>
      <c r="IGT673" s="94"/>
      <c r="IGU673" s="59"/>
      <c r="IGV673" s="60"/>
      <c r="IGW673" s="94"/>
      <c r="IGX673" s="59"/>
      <c r="IGY673" s="60"/>
      <c r="IGZ673" s="94"/>
      <c r="IHA673" s="59"/>
      <c r="IHB673" s="60"/>
      <c r="IHC673" s="94"/>
      <c r="IHD673" s="59"/>
      <c r="IHE673" s="60"/>
      <c r="IHF673" s="94"/>
      <c r="IHG673" s="59"/>
      <c r="IHH673" s="60"/>
      <c r="IHI673" s="94"/>
      <c r="IHJ673" s="59"/>
      <c r="IHK673" s="60"/>
      <c r="IHL673" s="94"/>
      <c r="IHM673" s="59"/>
      <c r="IHN673" s="60"/>
      <c r="IHO673" s="94"/>
      <c r="IHP673" s="59"/>
      <c r="IHQ673" s="60"/>
      <c r="IHR673" s="94"/>
      <c r="IHS673" s="59"/>
      <c r="IHT673" s="60"/>
      <c r="IHU673" s="94"/>
      <c r="IHV673" s="59"/>
      <c r="IHW673" s="60"/>
      <c r="IHX673" s="94"/>
      <c r="IHY673" s="59"/>
      <c r="IHZ673" s="60"/>
      <c r="IIA673" s="94"/>
      <c r="IIB673" s="59"/>
      <c r="IIC673" s="60"/>
      <c r="IID673" s="94"/>
      <c r="IIE673" s="59"/>
      <c r="IIF673" s="60"/>
      <c r="IIG673" s="94"/>
      <c r="IIH673" s="59"/>
      <c r="III673" s="60"/>
      <c r="IIJ673" s="94"/>
      <c r="IIK673" s="59"/>
      <c r="IIL673" s="60"/>
      <c r="IIM673" s="94"/>
      <c r="IIN673" s="59"/>
      <c r="IIO673" s="60"/>
      <c r="IIP673" s="94"/>
      <c r="IIQ673" s="59"/>
      <c r="IIR673" s="60"/>
      <c r="IIS673" s="94"/>
      <c r="IIT673" s="59"/>
      <c r="IIU673" s="60"/>
      <c r="IIV673" s="94"/>
      <c r="IIW673" s="59"/>
      <c r="IIX673" s="60"/>
      <c r="IIY673" s="94"/>
      <c r="IIZ673" s="59"/>
      <c r="IJA673" s="60"/>
      <c r="IJB673" s="94"/>
      <c r="IJC673" s="59"/>
      <c r="IJD673" s="60"/>
      <c r="IJE673" s="94"/>
      <c r="IJF673" s="59"/>
      <c r="IJG673" s="60"/>
      <c r="IJH673" s="94"/>
      <c r="IJI673" s="59"/>
      <c r="IJJ673" s="60"/>
      <c r="IJK673" s="94"/>
      <c r="IJL673" s="59"/>
      <c r="IJM673" s="60"/>
      <c r="IJN673" s="94"/>
      <c r="IJO673" s="59"/>
      <c r="IJP673" s="60"/>
      <c r="IJQ673" s="94"/>
      <c r="IJR673" s="59"/>
      <c r="IJS673" s="60"/>
      <c r="IJT673" s="94"/>
      <c r="IJU673" s="59"/>
      <c r="IJV673" s="60"/>
      <c r="IJW673" s="94"/>
      <c r="IJX673" s="59"/>
      <c r="IJY673" s="60"/>
      <c r="IJZ673" s="94"/>
      <c r="IKA673" s="59"/>
      <c r="IKB673" s="60"/>
      <c r="IKC673" s="94"/>
      <c r="IKD673" s="59"/>
      <c r="IKE673" s="60"/>
      <c r="IKF673" s="94"/>
      <c r="IKG673" s="59"/>
      <c r="IKH673" s="60"/>
      <c r="IKI673" s="94"/>
      <c r="IKJ673" s="59"/>
      <c r="IKK673" s="60"/>
      <c r="IKL673" s="94"/>
      <c r="IKM673" s="59"/>
      <c r="IKN673" s="60"/>
      <c r="IKO673" s="94"/>
      <c r="IKP673" s="59"/>
      <c r="IKQ673" s="60"/>
      <c r="IKR673" s="94"/>
      <c r="IKS673" s="59"/>
      <c r="IKT673" s="60"/>
      <c r="IKU673" s="94"/>
      <c r="IKV673" s="59"/>
      <c r="IKW673" s="60"/>
      <c r="IKX673" s="94"/>
      <c r="IKY673" s="59"/>
      <c r="IKZ673" s="60"/>
      <c r="ILA673" s="94"/>
      <c r="ILB673" s="59"/>
      <c r="ILC673" s="60"/>
      <c r="ILD673" s="94"/>
      <c r="ILE673" s="59"/>
      <c r="ILF673" s="60"/>
      <c r="ILG673" s="94"/>
      <c r="ILH673" s="59"/>
      <c r="ILI673" s="60"/>
      <c r="ILJ673" s="94"/>
      <c r="ILK673" s="59"/>
      <c r="ILL673" s="60"/>
      <c r="ILM673" s="94"/>
      <c r="ILN673" s="59"/>
      <c r="ILO673" s="60"/>
      <c r="ILP673" s="94"/>
      <c r="ILQ673" s="59"/>
      <c r="ILR673" s="60"/>
      <c r="ILS673" s="94"/>
      <c r="ILT673" s="59"/>
      <c r="ILU673" s="60"/>
      <c r="ILV673" s="94"/>
      <c r="ILW673" s="59"/>
      <c r="ILX673" s="60"/>
      <c r="ILY673" s="94"/>
      <c r="ILZ673" s="59"/>
      <c r="IMA673" s="60"/>
      <c r="IMB673" s="94"/>
      <c r="IMC673" s="59"/>
      <c r="IMD673" s="60"/>
      <c r="IME673" s="94"/>
      <c r="IMF673" s="59"/>
      <c r="IMG673" s="60"/>
      <c r="IMH673" s="94"/>
      <c r="IMI673" s="59"/>
      <c r="IMJ673" s="60"/>
      <c r="IMK673" s="94"/>
      <c r="IML673" s="59"/>
      <c r="IMM673" s="60"/>
      <c r="IMN673" s="94"/>
      <c r="IMO673" s="59"/>
      <c r="IMP673" s="60"/>
      <c r="IMQ673" s="94"/>
      <c r="IMR673" s="59"/>
      <c r="IMS673" s="60"/>
      <c r="IMT673" s="94"/>
      <c r="IMU673" s="59"/>
      <c r="IMV673" s="60"/>
      <c r="IMW673" s="94"/>
      <c r="IMX673" s="59"/>
      <c r="IMY673" s="60"/>
      <c r="IMZ673" s="94"/>
      <c r="INA673" s="59"/>
      <c r="INB673" s="60"/>
      <c r="INC673" s="94"/>
      <c r="IND673" s="59"/>
      <c r="INE673" s="60"/>
      <c r="INF673" s="94"/>
      <c r="ING673" s="59"/>
      <c r="INH673" s="60"/>
      <c r="INI673" s="94"/>
      <c r="INJ673" s="59"/>
      <c r="INK673" s="60"/>
      <c r="INL673" s="94"/>
      <c r="INM673" s="59"/>
      <c r="INN673" s="60"/>
      <c r="INO673" s="94"/>
      <c r="INP673" s="59"/>
      <c r="INQ673" s="60"/>
      <c r="INR673" s="94"/>
      <c r="INS673" s="59"/>
      <c r="INT673" s="60"/>
      <c r="INU673" s="94"/>
      <c r="INV673" s="59"/>
      <c r="INW673" s="60"/>
      <c r="INX673" s="94"/>
      <c r="INY673" s="59"/>
      <c r="INZ673" s="60"/>
      <c r="IOA673" s="94"/>
      <c r="IOB673" s="59"/>
      <c r="IOC673" s="60"/>
      <c r="IOD673" s="94"/>
      <c r="IOE673" s="59"/>
      <c r="IOF673" s="60"/>
      <c r="IOG673" s="94"/>
      <c r="IOH673" s="59"/>
      <c r="IOI673" s="60"/>
      <c r="IOJ673" s="94"/>
      <c r="IOK673" s="59"/>
      <c r="IOL673" s="60"/>
      <c r="IOM673" s="94"/>
      <c r="ION673" s="59"/>
      <c r="IOO673" s="60"/>
      <c r="IOP673" s="94"/>
      <c r="IOQ673" s="59"/>
      <c r="IOR673" s="60"/>
      <c r="IOS673" s="94"/>
      <c r="IOT673" s="59"/>
      <c r="IOU673" s="60"/>
      <c r="IOV673" s="94"/>
      <c r="IOW673" s="59"/>
      <c r="IOX673" s="60"/>
      <c r="IOY673" s="94"/>
      <c r="IOZ673" s="59"/>
      <c r="IPA673" s="60"/>
      <c r="IPB673" s="94"/>
      <c r="IPC673" s="59"/>
      <c r="IPD673" s="60"/>
      <c r="IPE673" s="94"/>
      <c r="IPF673" s="59"/>
      <c r="IPG673" s="60"/>
      <c r="IPH673" s="94"/>
      <c r="IPI673" s="59"/>
      <c r="IPJ673" s="60"/>
      <c r="IPK673" s="94"/>
      <c r="IPL673" s="59"/>
      <c r="IPM673" s="60"/>
      <c r="IPN673" s="94"/>
      <c r="IPO673" s="59"/>
      <c r="IPP673" s="60"/>
      <c r="IPQ673" s="94"/>
      <c r="IPR673" s="59"/>
      <c r="IPS673" s="60"/>
      <c r="IPT673" s="94"/>
      <c r="IPU673" s="59"/>
      <c r="IPV673" s="60"/>
      <c r="IPW673" s="94"/>
      <c r="IPX673" s="59"/>
      <c r="IPY673" s="60"/>
      <c r="IPZ673" s="94"/>
      <c r="IQA673" s="59"/>
      <c r="IQB673" s="60"/>
      <c r="IQC673" s="94"/>
      <c r="IQD673" s="59"/>
      <c r="IQE673" s="60"/>
      <c r="IQF673" s="94"/>
      <c r="IQG673" s="59"/>
      <c r="IQH673" s="60"/>
      <c r="IQI673" s="94"/>
      <c r="IQJ673" s="59"/>
      <c r="IQK673" s="60"/>
      <c r="IQL673" s="94"/>
      <c r="IQM673" s="59"/>
      <c r="IQN673" s="60"/>
      <c r="IQO673" s="94"/>
      <c r="IQP673" s="59"/>
      <c r="IQQ673" s="60"/>
      <c r="IQR673" s="94"/>
      <c r="IQS673" s="59"/>
      <c r="IQT673" s="60"/>
      <c r="IQU673" s="94"/>
      <c r="IQV673" s="59"/>
      <c r="IQW673" s="60"/>
      <c r="IQX673" s="94"/>
      <c r="IQY673" s="59"/>
      <c r="IQZ673" s="60"/>
      <c r="IRA673" s="94"/>
      <c r="IRB673" s="59"/>
      <c r="IRC673" s="60"/>
      <c r="IRD673" s="94"/>
      <c r="IRE673" s="59"/>
      <c r="IRF673" s="60"/>
      <c r="IRG673" s="94"/>
      <c r="IRH673" s="59"/>
      <c r="IRI673" s="60"/>
      <c r="IRJ673" s="94"/>
      <c r="IRK673" s="59"/>
      <c r="IRL673" s="60"/>
      <c r="IRM673" s="94"/>
      <c r="IRN673" s="59"/>
      <c r="IRO673" s="60"/>
      <c r="IRP673" s="94"/>
      <c r="IRQ673" s="59"/>
      <c r="IRR673" s="60"/>
      <c r="IRS673" s="94"/>
      <c r="IRT673" s="59"/>
      <c r="IRU673" s="60"/>
      <c r="IRV673" s="94"/>
      <c r="IRW673" s="59"/>
      <c r="IRX673" s="60"/>
      <c r="IRY673" s="94"/>
      <c r="IRZ673" s="59"/>
      <c r="ISA673" s="60"/>
      <c r="ISB673" s="94"/>
      <c r="ISC673" s="59"/>
      <c r="ISD673" s="60"/>
      <c r="ISE673" s="94"/>
      <c r="ISF673" s="59"/>
      <c r="ISG673" s="60"/>
      <c r="ISH673" s="94"/>
      <c r="ISI673" s="59"/>
      <c r="ISJ673" s="60"/>
      <c r="ISK673" s="94"/>
      <c r="ISL673" s="59"/>
      <c r="ISM673" s="60"/>
      <c r="ISN673" s="94"/>
      <c r="ISO673" s="59"/>
      <c r="ISP673" s="60"/>
      <c r="ISQ673" s="94"/>
      <c r="ISR673" s="59"/>
      <c r="ISS673" s="60"/>
      <c r="IST673" s="94"/>
      <c r="ISU673" s="59"/>
      <c r="ISV673" s="60"/>
      <c r="ISW673" s="94"/>
      <c r="ISX673" s="59"/>
      <c r="ISY673" s="60"/>
      <c r="ISZ673" s="94"/>
      <c r="ITA673" s="59"/>
      <c r="ITB673" s="60"/>
      <c r="ITC673" s="94"/>
      <c r="ITD673" s="59"/>
      <c r="ITE673" s="60"/>
      <c r="ITF673" s="94"/>
      <c r="ITG673" s="59"/>
      <c r="ITH673" s="60"/>
      <c r="ITI673" s="94"/>
      <c r="ITJ673" s="59"/>
      <c r="ITK673" s="60"/>
      <c r="ITL673" s="94"/>
      <c r="ITM673" s="59"/>
      <c r="ITN673" s="60"/>
      <c r="ITO673" s="94"/>
      <c r="ITP673" s="59"/>
      <c r="ITQ673" s="60"/>
      <c r="ITR673" s="94"/>
      <c r="ITS673" s="59"/>
      <c r="ITT673" s="60"/>
      <c r="ITU673" s="94"/>
      <c r="ITV673" s="59"/>
      <c r="ITW673" s="60"/>
      <c r="ITX673" s="94"/>
      <c r="ITY673" s="59"/>
      <c r="ITZ673" s="60"/>
      <c r="IUA673" s="94"/>
      <c r="IUB673" s="59"/>
      <c r="IUC673" s="60"/>
      <c r="IUD673" s="94"/>
      <c r="IUE673" s="59"/>
      <c r="IUF673" s="60"/>
      <c r="IUG673" s="94"/>
      <c r="IUH673" s="59"/>
      <c r="IUI673" s="60"/>
      <c r="IUJ673" s="94"/>
      <c r="IUK673" s="59"/>
      <c r="IUL673" s="60"/>
      <c r="IUM673" s="94"/>
      <c r="IUN673" s="59"/>
      <c r="IUO673" s="60"/>
      <c r="IUP673" s="94"/>
      <c r="IUQ673" s="59"/>
      <c r="IUR673" s="60"/>
      <c r="IUS673" s="94"/>
      <c r="IUT673" s="59"/>
      <c r="IUU673" s="60"/>
      <c r="IUV673" s="94"/>
      <c r="IUW673" s="59"/>
      <c r="IUX673" s="60"/>
      <c r="IUY673" s="94"/>
      <c r="IUZ673" s="59"/>
      <c r="IVA673" s="60"/>
      <c r="IVB673" s="94"/>
      <c r="IVC673" s="59"/>
      <c r="IVD673" s="60"/>
      <c r="IVE673" s="94"/>
      <c r="IVF673" s="59"/>
      <c r="IVG673" s="60"/>
      <c r="IVH673" s="94"/>
      <c r="IVI673" s="59"/>
      <c r="IVJ673" s="60"/>
      <c r="IVK673" s="94"/>
      <c r="IVL673" s="59"/>
      <c r="IVM673" s="60"/>
      <c r="IVN673" s="94"/>
      <c r="IVO673" s="59"/>
      <c r="IVP673" s="60"/>
      <c r="IVQ673" s="94"/>
      <c r="IVR673" s="59"/>
      <c r="IVS673" s="60"/>
      <c r="IVT673" s="94"/>
      <c r="IVU673" s="59"/>
      <c r="IVV673" s="60"/>
      <c r="IVW673" s="94"/>
      <c r="IVX673" s="59"/>
      <c r="IVY673" s="60"/>
      <c r="IVZ673" s="94"/>
      <c r="IWA673" s="59"/>
      <c r="IWB673" s="60"/>
      <c r="IWC673" s="94"/>
      <c r="IWD673" s="59"/>
      <c r="IWE673" s="60"/>
      <c r="IWF673" s="94"/>
      <c r="IWG673" s="59"/>
      <c r="IWH673" s="60"/>
      <c r="IWI673" s="94"/>
      <c r="IWJ673" s="59"/>
      <c r="IWK673" s="60"/>
      <c r="IWL673" s="94"/>
      <c r="IWM673" s="59"/>
      <c r="IWN673" s="60"/>
      <c r="IWO673" s="94"/>
      <c r="IWP673" s="59"/>
      <c r="IWQ673" s="60"/>
      <c r="IWR673" s="94"/>
      <c r="IWS673" s="59"/>
      <c r="IWT673" s="60"/>
      <c r="IWU673" s="94"/>
      <c r="IWV673" s="59"/>
      <c r="IWW673" s="60"/>
      <c r="IWX673" s="94"/>
      <c r="IWY673" s="59"/>
      <c r="IWZ673" s="60"/>
      <c r="IXA673" s="94"/>
      <c r="IXB673" s="59"/>
      <c r="IXC673" s="60"/>
      <c r="IXD673" s="94"/>
      <c r="IXE673" s="59"/>
      <c r="IXF673" s="60"/>
      <c r="IXG673" s="94"/>
      <c r="IXH673" s="59"/>
      <c r="IXI673" s="60"/>
      <c r="IXJ673" s="94"/>
      <c r="IXK673" s="59"/>
      <c r="IXL673" s="60"/>
      <c r="IXM673" s="94"/>
      <c r="IXN673" s="59"/>
      <c r="IXO673" s="60"/>
      <c r="IXP673" s="94"/>
      <c r="IXQ673" s="59"/>
      <c r="IXR673" s="60"/>
      <c r="IXS673" s="94"/>
      <c r="IXT673" s="59"/>
      <c r="IXU673" s="60"/>
      <c r="IXV673" s="94"/>
      <c r="IXW673" s="59"/>
      <c r="IXX673" s="60"/>
      <c r="IXY673" s="94"/>
      <c r="IXZ673" s="59"/>
      <c r="IYA673" s="60"/>
      <c r="IYB673" s="94"/>
      <c r="IYC673" s="59"/>
      <c r="IYD673" s="60"/>
      <c r="IYE673" s="94"/>
      <c r="IYF673" s="59"/>
      <c r="IYG673" s="60"/>
      <c r="IYH673" s="94"/>
      <c r="IYI673" s="59"/>
      <c r="IYJ673" s="60"/>
      <c r="IYK673" s="94"/>
      <c r="IYL673" s="59"/>
      <c r="IYM673" s="60"/>
      <c r="IYN673" s="94"/>
      <c r="IYO673" s="59"/>
      <c r="IYP673" s="60"/>
      <c r="IYQ673" s="94"/>
      <c r="IYR673" s="59"/>
      <c r="IYS673" s="60"/>
      <c r="IYT673" s="94"/>
      <c r="IYU673" s="59"/>
      <c r="IYV673" s="60"/>
      <c r="IYW673" s="94"/>
      <c r="IYX673" s="59"/>
      <c r="IYY673" s="60"/>
      <c r="IYZ673" s="94"/>
      <c r="IZA673" s="59"/>
      <c r="IZB673" s="60"/>
      <c r="IZC673" s="94"/>
      <c r="IZD673" s="59"/>
      <c r="IZE673" s="60"/>
      <c r="IZF673" s="94"/>
      <c r="IZG673" s="59"/>
      <c r="IZH673" s="60"/>
      <c r="IZI673" s="94"/>
      <c r="IZJ673" s="59"/>
      <c r="IZK673" s="60"/>
      <c r="IZL673" s="94"/>
      <c r="IZM673" s="59"/>
      <c r="IZN673" s="60"/>
      <c r="IZO673" s="94"/>
      <c r="IZP673" s="59"/>
      <c r="IZQ673" s="60"/>
      <c r="IZR673" s="94"/>
      <c r="IZS673" s="59"/>
      <c r="IZT673" s="60"/>
      <c r="IZU673" s="94"/>
      <c r="IZV673" s="59"/>
      <c r="IZW673" s="60"/>
      <c r="IZX673" s="94"/>
      <c r="IZY673" s="59"/>
      <c r="IZZ673" s="60"/>
      <c r="JAA673" s="94"/>
      <c r="JAB673" s="59"/>
      <c r="JAC673" s="60"/>
      <c r="JAD673" s="94"/>
      <c r="JAE673" s="59"/>
      <c r="JAF673" s="60"/>
      <c r="JAG673" s="94"/>
      <c r="JAH673" s="59"/>
      <c r="JAI673" s="60"/>
      <c r="JAJ673" s="94"/>
      <c r="JAK673" s="59"/>
      <c r="JAL673" s="60"/>
      <c r="JAM673" s="94"/>
      <c r="JAN673" s="59"/>
      <c r="JAO673" s="60"/>
      <c r="JAP673" s="94"/>
      <c r="JAQ673" s="59"/>
      <c r="JAR673" s="60"/>
      <c r="JAS673" s="94"/>
      <c r="JAT673" s="59"/>
      <c r="JAU673" s="60"/>
      <c r="JAV673" s="94"/>
      <c r="JAW673" s="59"/>
      <c r="JAX673" s="60"/>
      <c r="JAY673" s="94"/>
      <c r="JAZ673" s="59"/>
      <c r="JBA673" s="60"/>
      <c r="JBB673" s="94"/>
      <c r="JBC673" s="59"/>
      <c r="JBD673" s="60"/>
      <c r="JBE673" s="94"/>
      <c r="JBF673" s="59"/>
      <c r="JBG673" s="60"/>
      <c r="JBH673" s="94"/>
      <c r="JBI673" s="59"/>
      <c r="JBJ673" s="60"/>
      <c r="JBK673" s="94"/>
      <c r="JBL673" s="59"/>
      <c r="JBM673" s="60"/>
      <c r="JBN673" s="94"/>
      <c r="JBO673" s="59"/>
      <c r="JBP673" s="60"/>
      <c r="JBQ673" s="94"/>
      <c r="JBR673" s="59"/>
      <c r="JBS673" s="60"/>
      <c r="JBT673" s="94"/>
      <c r="JBU673" s="59"/>
      <c r="JBV673" s="60"/>
      <c r="JBW673" s="94"/>
      <c r="JBX673" s="59"/>
      <c r="JBY673" s="60"/>
      <c r="JBZ673" s="94"/>
      <c r="JCA673" s="59"/>
      <c r="JCB673" s="60"/>
      <c r="JCC673" s="94"/>
      <c r="JCD673" s="59"/>
      <c r="JCE673" s="60"/>
      <c r="JCF673" s="94"/>
      <c r="JCG673" s="59"/>
      <c r="JCH673" s="60"/>
      <c r="JCI673" s="94"/>
      <c r="JCJ673" s="59"/>
      <c r="JCK673" s="60"/>
      <c r="JCL673" s="94"/>
      <c r="JCM673" s="59"/>
      <c r="JCN673" s="60"/>
      <c r="JCO673" s="94"/>
      <c r="JCP673" s="59"/>
      <c r="JCQ673" s="60"/>
      <c r="JCR673" s="94"/>
      <c r="JCS673" s="59"/>
      <c r="JCT673" s="60"/>
      <c r="JCU673" s="94"/>
      <c r="JCV673" s="59"/>
      <c r="JCW673" s="60"/>
      <c r="JCX673" s="94"/>
      <c r="JCY673" s="59"/>
      <c r="JCZ673" s="60"/>
      <c r="JDA673" s="94"/>
      <c r="JDB673" s="59"/>
      <c r="JDC673" s="60"/>
      <c r="JDD673" s="94"/>
      <c r="JDE673" s="59"/>
      <c r="JDF673" s="60"/>
      <c r="JDG673" s="94"/>
      <c r="JDH673" s="59"/>
      <c r="JDI673" s="60"/>
      <c r="JDJ673" s="94"/>
      <c r="JDK673" s="59"/>
      <c r="JDL673" s="60"/>
      <c r="JDM673" s="94"/>
      <c r="JDN673" s="59"/>
      <c r="JDO673" s="60"/>
      <c r="JDP673" s="94"/>
      <c r="JDQ673" s="59"/>
      <c r="JDR673" s="60"/>
      <c r="JDS673" s="94"/>
      <c r="JDT673" s="59"/>
      <c r="JDU673" s="60"/>
      <c r="JDV673" s="94"/>
      <c r="JDW673" s="59"/>
      <c r="JDX673" s="60"/>
      <c r="JDY673" s="94"/>
      <c r="JDZ673" s="59"/>
      <c r="JEA673" s="60"/>
      <c r="JEB673" s="94"/>
      <c r="JEC673" s="59"/>
      <c r="JED673" s="60"/>
      <c r="JEE673" s="94"/>
      <c r="JEF673" s="59"/>
      <c r="JEG673" s="60"/>
      <c r="JEH673" s="94"/>
      <c r="JEI673" s="59"/>
      <c r="JEJ673" s="60"/>
      <c r="JEK673" s="94"/>
      <c r="JEL673" s="59"/>
      <c r="JEM673" s="60"/>
      <c r="JEN673" s="94"/>
      <c r="JEO673" s="59"/>
      <c r="JEP673" s="60"/>
      <c r="JEQ673" s="94"/>
      <c r="JER673" s="59"/>
      <c r="JES673" s="60"/>
      <c r="JET673" s="94"/>
      <c r="JEU673" s="59"/>
      <c r="JEV673" s="60"/>
      <c r="JEW673" s="94"/>
      <c r="JEX673" s="59"/>
      <c r="JEY673" s="60"/>
      <c r="JEZ673" s="94"/>
      <c r="JFA673" s="59"/>
      <c r="JFB673" s="60"/>
      <c r="JFC673" s="94"/>
      <c r="JFD673" s="59"/>
      <c r="JFE673" s="60"/>
      <c r="JFF673" s="94"/>
      <c r="JFG673" s="59"/>
      <c r="JFH673" s="60"/>
      <c r="JFI673" s="94"/>
      <c r="JFJ673" s="59"/>
      <c r="JFK673" s="60"/>
      <c r="JFL673" s="94"/>
      <c r="JFM673" s="59"/>
      <c r="JFN673" s="60"/>
      <c r="JFO673" s="94"/>
      <c r="JFP673" s="59"/>
      <c r="JFQ673" s="60"/>
      <c r="JFR673" s="94"/>
      <c r="JFS673" s="59"/>
      <c r="JFT673" s="60"/>
      <c r="JFU673" s="94"/>
      <c r="JFV673" s="59"/>
      <c r="JFW673" s="60"/>
      <c r="JFX673" s="94"/>
      <c r="JFY673" s="59"/>
      <c r="JFZ673" s="60"/>
      <c r="JGA673" s="94"/>
      <c r="JGB673" s="59"/>
      <c r="JGC673" s="60"/>
      <c r="JGD673" s="94"/>
      <c r="JGE673" s="59"/>
      <c r="JGF673" s="60"/>
      <c r="JGG673" s="94"/>
      <c r="JGH673" s="59"/>
      <c r="JGI673" s="60"/>
      <c r="JGJ673" s="94"/>
      <c r="JGK673" s="59"/>
      <c r="JGL673" s="60"/>
      <c r="JGM673" s="94"/>
      <c r="JGN673" s="59"/>
      <c r="JGO673" s="60"/>
      <c r="JGP673" s="94"/>
      <c r="JGQ673" s="59"/>
      <c r="JGR673" s="60"/>
      <c r="JGS673" s="94"/>
      <c r="JGT673" s="59"/>
      <c r="JGU673" s="60"/>
      <c r="JGV673" s="94"/>
      <c r="JGW673" s="59"/>
      <c r="JGX673" s="60"/>
      <c r="JGY673" s="94"/>
      <c r="JGZ673" s="59"/>
      <c r="JHA673" s="60"/>
      <c r="JHB673" s="94"/>
      <c r="JHC673" s="59"/>
      <c r="JHD673" s="60"/>
      <c r="JHE673" s="94"/>
      <c r="JHF673" s="59"/>
      <c r="JHG673" s="60"/>
      <c r="JHH673" s="94"/>
      <c r="JHI673" s="59"/>
      <c r="JHJ673" s="60"/>
      <c r="JHK673" s="94"/>
      <c r="JHL673" s="59"/>
      <c r="JHM673" s="60"/>
      <c r="JHN673" s="94"/>
      <c r="JHO673" s="59"/>
      <c r="JHP673" s="60"/>
      <c r="JHQ673" s="94"/>
      <c r="JHR673" s="59"/>
      <c r="JHS673" s="60"/>
      <c r="JHT673" s="94"/>
      <c r="JHU673" s="59"/>
      <c r="JHV673" s="60"/>
      <c r="JHW673" s="94"/>
      <c r="JHX673" s="59"/>
      <c r="JHY673" s="60"/>
      <c r="JHZ673" s="94"/>
      <c r="JIA673" s="59"/>
      <c r="JIB673" s="60"/>
      <c r="JIC673" s="94"/>
      <c r="JID673" s="59"/>
      <c r="JIE673" s="60"/>
      <c r="JIF673" s="94"/>
      <c r="JIG673" s="59"/>
      <c r="JIH673" s="60"/>
      <c r="JII673" s="94"/>
      <c r="JIJ673" s="59"/>
      <c r="JIK673" s="60"/>
      <c r="JIL673" s="94"/>
      <c r="JIM673" s="59"/>
      <c r="JIN673" s="60"/>
      <c r="JIO673" s="94"/>
      <c r="JIP673" s="59"/>
      <c r="JIQ673" s="60"/>
      <c r="JIR673" s="94"/>
      <c r="JIS673" s="59"/>
      <c r="JIT673" s="60"/>
      <c r="JIU673" s="94"/>
      <c r="JIV673" s="59"/>
      <c r="JIW673" s="60"/>
      <c r="JIX673" s="94"/>
      <c r="JIY673" s="59"/>
      <c r="JIZ673" s="60"/>
      <c r="JJA673" s="94"/>
      <c r="JJB673" s="59"/>
      <c r="JJC673" s="60"/>
      <c r="JJD673" s="94"/>
      <c r="JJE673" s="59"/>
      <c r="JJF673" s="60"/>
      <c r="JJG673" s="94"/>
      <c r="JJH673" s="59"/>
      <c r="JJI673" s="60"/>
      <c r="JJJ673" s="94"/>
      <c r="JJK673" s="59"/>
      <c r="JJL673" s="60"/>
      <c r="JJM673" s="94"/>
      <c r="JJN673" s="59"/>
      <c r="JJO673" s="60"/>
      <c r="JJP673" s="94"/>
      <c r="JJQ673" s="59"/>
      <c r="JJR673" s="60"/>
      <c r="JJS673" s="94"/>
      <c r="JJT673" s="59"/>
      <c r="JJU673" s="60"/>
      <c r="JJV673" s="94"/>
      <c r="JJW673" s="59"/>
      <c r="JJX673" s="60"/>
      <c r="JJY673" s="94"/>
      <c r="JJZ673" s="59"/>
      <c r="JKA673" s="60"/>
      <c r="JKB673" s="94"/>
      <c r="JKC673" s="59"/>
      <c r="JKD673" s="60"/>
      <c r="JKE673" s="94"/>
      <c r="JKF673" s="59"/>
      <c r="JKG673" s="60"/>
      <c r="JKH673" s="94"/>
      <c r="JKI673" s="59"/>
      <c r="JKJ673" s="60"/>
      <c r="JKK673" s="94"/>
      <c r="JKL673" s="59"/>
      <c r="JKM673" s="60"/>
      <c r="JKN673" s="94"/>
      <c r="JKO673" s="59"/>
      <c r="JKP673" s="60"/>
      <c r="JKQ673" s="94"/>
      <c r="JKR673" s="59"/>
      <c r="JKS673" s="60"/>
      <c r="JKT673" s="94"/>
      <c r="JKU673" s="59"/>
      <c r="JKV673" s="60"/>
      <c r="JKW673" s="94"/>
      <c r="JKX673" s="59"/>
      <c r="JKY673" s="60"/>
      <c r="JKZ673" s="94"/>
      <c r="JLA673" s="59"/>
      <c r="JLB673" s="60"/>
      <c r="JLC673" s="94"/>
      <c r="JLD673" s="59"/>
      <c r="JLE673" s="60"/>
      <c r="JLF673" s="94"/>
      <c r="JLG673" s="59"/>
      <c r="JLH673" s="60"/>
      <c r="JLI673" s="94"/>
      <c r="JLJ673" s="59"/>
      <c r="JLK673" s="60"/>
      <c r="JLL673" s="94"/>
      <c r="JLM673" s="59"/>
      <c r="JLN673" s="60"/>
      <c r="JLO673" s="94"/>
      <c r="JLP673" s="59"/>
      <c r="JLQ673" s="60"/>
      <c r="JLR673" s="94"/>
      <c r="JLS673" s="59"/>
      <c r="JLT673" s="60"/>
      <c r="JLU673" s="94"/>
      <c r="JLV673" s="59"/>
      <c r="JLW673" s="60"/>
      <c r="JLX673" s="94"/>
      <c r="JLY673" s="59"/>
      <c r="JLZ673" s="60"/>
      <c r="JMA673" s="94"/>
      <c r="JMB673" s="59"/>
      <c r="JMC673" s="60"/>
      <c r="JMD673" s="94"/>
      <c r="JME673" s="59"/>
      <c r="JMF673" s="60"/>
      <c r="JMG673" s="94"/>
      <c r="JMH673" s="59"/>
      <c r="JMI673" s="60"/>
      <c r="JMJ673" s="94"/>
      <c r="JMK673" s="59"/>
      <c r="JML673" s="60"/>
      <c r="JMM673" s="94"/>
      <c r="JMN673" s="59"/>
      <c r="JMO673" s="60"/>
      <c r="JMP673" s="94"/>
      <c r="JMQ673" s="59"/>
      <c r="JMR673" s="60"/>
      <c r="JMS673" s="94"/>
      <c r="JMT673" s="59"/>
      <c r="JMU673" s="60"/>
      <c r="JMV673" s="94"/>
      <c r="JMW673" s="59"/>
      <c r="JMX673" s="60"/>
      <c r="JMY673" s="94"/>
      <c r="JMZ673" s="59"/>
      <c r="JNA673" s="60"/>
      <c r="JNB673" s="94"/>
      <c r="JNC673" s="59"/>
      <c r="JND673" s="60"/>
      <c r="JNE673" s="94"/>
      <c r="JNF673" s="59"/>
      <c r="JNG673" s="60"/>
      <c r="JNH673" s="94"/>
      <c r="JNI673" s="59"/>
      <c r="JNJ673" s="60"/>
      <c r="JNK673" s="94"/>
      <c r="JNL673" s="59"/>
      <c r="JNM673" s="60"/>
      <c r="JNN673" s="94"/>
      <c r="JNO673" s="59"/>
      <c r="JNP673" s="60"/>
      <c r="JNQ673" s="94"/>
      <c r="JNR673" s="59"/>
      <c r="JNS673" s="60"/>
      <c r="JNT673" s="94"/>
      <c r="JNU673" s="59"/>
      <c r="JNV673" s="60"/>
      <c r="JNW673" s="94"/>
      <c r="JNX673" s="59"/>
      <c r="JNY673" s="60"/>
      <c r="JNZ673" s="94"/>
      <c r="JOA673" s="59"/>
      <c r="JOB673" s="60"/>
      <c r="JOC673" s="94"/>
      <c r="JOD673" s="59"/>
      <c r="JOE673" s="60"/>
      <c r="JOF673" s="94"/>
      <c r="JOG673" s="59"/>
      <c r="JOH673" s="60"/>
      <c r="JOI673" s="94"/>
      <c r="JOJ673" s="59"/>
      <c r="JOK673" s="60"/>
      <c r="JOL673" s="94"/>
      <c r="JOM673" s="59"/>
      <c r="JON673" s="60"/>
      <c r="JOO673" s="94"/>
      <c r="JOP673" s="59"/>
      <c r="JOQ673" s="60"/>
      <c r="JOR673" s="94"/>
      <c r="JOS673" s="59"/>
      <c r="JOT673" s="60"/>
      <c r="JOU673" s="94"/>
      <c r="JOV673" s="59"/>
      <c r="JOW673" s="60"/>
      <c r="JOX673" s="94"/>
      <c r="JOY673" s="59"/>
      <c r="JOZ673" s="60"/>
      <c r="JPA673" s="94"/>
      <c r="JPB673" s="59"/>
      <c r="JPC673" s="60"/>
      <c r="JPD673" s="94"/>
      <c r="JPE673" s="59"/>
      <c r="JPF673" s="60"/>
      <c r="JPG673" s="94"/>
      <c r="JPH673" s="59"/>
      <c r="JPI673" s="60"/>
      <c r="JPJ673" s="94"/>
      <c r="JPK673" s="59"/>
      <c r="JPL673" s="60"/>
      <c r="JPM673" s="94"/>
      <c r="JPN673" s="59"/>
      <c r="JPO673" s="60"/>
      <c r="JPP673" s="94"/>
      <c r="JPQ673" s="59"/>
      <c r="JPR673" s="60"/>
      <c r="JPS673" s="94"/>
      <c r="JPT673" s="59"/>
      <c r="JPU673" s="60"/>
      <c r="JPV673" s="94"/>
      <c r="JPW673" s="59"/>
      <c r="JPX673" s="60"/>
      <c r="JPY673" s="94"/>
      <c r="JPZ673" s="59"/>
      <c r="JQA673" s="60"/>
      <c r="JQB673" s="94"/>
      <c r="JQC673" s="59"/>
      <c r="JQD673" s="60"/>
      <c r="JQE673" s="94"/>
      <c r="JQF673" s="59"/>
      <c r="JQG673" s="60"/>
      <c r="JQH673" s="94"/>
      <c r="JQI673" s="59"/>
      <c r="JQJ673" s="60"/>
      <c r="JQK673" s="94"/>
      <c r="JQL673" s="59"/>
      <c r="JQM673" s="60"/>
      <c r="JQN673" s="94"/>
      <c r="JQO673" s="59"/>
      <c r="JQP673" s="60"/>
      <c r="JQQ673" s="94"/>
      <c r="JQR673" s="59"/>
      <c r="JQS673" s="60"/>
      <c r="JQT673" s="94"/>
      <c r="JQU673" s="59"/>
      <c r="JQV673" s="60"/>
      <c r="JQW673" s="94"/>
      <c r="JQX673" s="59"/>
      <c r="JQY673" s="60"/>
      <c r="JQZ673" s="94"/>
      <c r="JRA673" s="59"/>
      <c r="JRB673" s="60"/>
      <c r="JRC673" s="94"/>
      <c r="JRD673" s="59"/>
      <c r="JRE673" s="60"/>
      <c r="JRF673" s="94"/>
      <c r="JRG673" s="59"/>
      <c r="JRH673" s="60"/>
      <c r="JRI673" s="94"/>
      <c r="JRJ673" s="59"/>
      <c r="JRK673" s="60"/>
      <c r="JRL673" s="94"/>
      <c r="JRM673" s="59"/>
      <c r="JRN673" s="60"/>
      <c r="JRO673" s="94"/>
      <c r="JRP673" s="59"/>
      <c r="JRQ673" s="60"/>
      <c r="JRR673" s="94"/>
      <c r="JRS673" s="59"/>
      <c r="JRT673" s="60"/>
      <c r="JRU673" s="94"/>
      <c r="JRV673" s="59"/>
      <c r="JRW673" s="60"/>
      <c r="JRX673" s="94"/>
      <c r="JRY673" s="59"/>
      <c r="JRZ673" s="60"/>
      <c r="JSA673" s="94"/>
      <c r="JSB673" s="59"/>
      <c r="JSC673" s="60"/>
      <c r="JSD673" s="94"/>
      <c r="JSE673" s="59"/>
      <c r="JSF673" s="60"/>
      <c r="JSG673" s="94"/>
      <c r="JSH673" s="59"/>
      <c r="JSI673" s="60"/>
      <c r="JSJ673" s="94"/>
      <c r="JSK673" s="59"/>
      <c r="JSL673" s="60"/>
      <c r="JSM673" s="94"/>
      <c r="JSN673" s="59"/>
      <c r="JSO673" s="60"/>
      <c r="JSP673" s="94"/>
      <c r="JSQ673" s="59"/>
      <c r="JSR673" s="60"/>
      <c r="JSS673" s="94"/>
      <c r="JST673" s="59"/>
      <c r="JSU673" s="60"/>
      <c r="JSV673" s="94"/>
      <c r="JSW673" s="59"/>
      <c r="JSX673" s="60"/>
      <c r="JSY673" s="94"/>
      <c r="JSZ673" s="59"/>
      <c r="JTA673" s="60"/>
      <c r="JTB673" s="94"/>
      <c r="JTC673" s="59"/>
      <c r="JTD673" s="60"/>
      <c r="JTE673" s="94"/>
      <c r="JTF673" s="59"/>
      <c r="JTG673" s="60"/>
      <c r="JTH673" s="94"/>
      <c r="JTI673" s="59"/>
      <c r="JTJ673" s="60"/>
      <c r="JTK673" s="94"/>
      <c r="JTL673" s="59"/>
      <c r="JTM673" s="60"/>
      <c r="JTN673" s="94"/>
      <c r="JTO673" s="59"/>
      <c r="JTP673" s="60"/>
      <c r="JTQ673" s="94"/>
      <c r="JTR673" s="59"/>
      <c r="JTS673" s="60"/>
      <c r="JTT673" s="94"/>
      <c r="JTU673" s="59"/>
      <c r="JTV673" s="60"/>
      <c r="JTW673" s="94"/>
      <c r="JTX673" s="59"/>
      <c r="JTY673" s="60"/>
      <c r="JTZ673" s="94"/>
      <c r="JUA673" s="59"/>
      <c r="JUB673" s="60"/>
      <c r="JUC673" s="94"/>
      <c r="JUD673" s="59"/>
      <c r="JUE673" s="60"/>
      <c r="JUF673" s="94"/>
      <c r="JUG673" s="59"/>
      <c r="JUH673" s="60"/>
      <c r="JUI673" s="94"/>
      <c r="JUJ673" s="59"/>
      <c r="JUK673" s="60"/>
      <c r="JUL673" s="94"/>
      <c r="JUM673" s="59"/>
      <c r="JUN673" s="60"/>
      <c r="JUO673" s="94"/>
      <c r="JUP673" s="59"/>
      <c r="JUQ673" s="60"/>
      <c r="JUR673" s="94"/>
      <c r="JUS673" s="59"/>
      <c r="JUT673" s="60"/>
      <c r="JUU673" s="94"/>
      <c r="JUV673" s="59"/>
      <c r="JUW673" s="60"/>
      <c r="JUX673" s="94"/>
      <c r="JUY673" s="59"/>
      <c r="JUZ673" s="60"/>
      <c r="JVA673" s="94"/>
      <c r="JVB673" s="59"/>
      <c r="JVC673" s="60"/>
      <c r="JVD673" s="94"/>
      <c r="JVE673" s="59"/>
      <c r="JVF673" s="60"/>
      <c r="JVG673" s="94"/>
      <c r="JVH673" s="59"/>
      <c r="JVI673" s="60"/>
      <c r="JVJ673" s="94"/>
      <c r="JVK673" s="59"/>
      <c r="JVL673" s="60"/>
      <c r="JVM673" s="94"/>
      <c r="JVN673" s="59"/>
      <c r="JVO673" s="60"/>
      <c r="JVP673" s="94"/>
      <c r="JVQ673" s="59"/>
      <c r="JVR673" s="60"/>
      <c r="JVS673" s="94"/>
      <c r="JVT673" s="59"/>
      <c r="JVU673" s="60"/>
      <c r="JVV673" s="94"/>
      <c r="JVW673" s="59"/>
      <c r="JVX673" s="60"/>
      <c r="JVY673" s="94"/>
      <c r="JVZ673" s="59"/>
      <c r="JWA673" s="60"/>
      <c r="JWB673" s="94"/>
      <c r="JWC673" s="59"/>
      <c r="JWD673" s="60"/>
      <c r="JWE673" s="94"/>
      <c r="JWF673" s="59"/>
      <c r="JWG673" s="60"/>
      <c r="JWH673" s="94"/>
      <c r="JWI673" s="59"/>
      <c r="JWJ673" s="60"/>
      <c r="JWK673" s="94"/>
      <c r="JWL673" s="59"/>
      <c r="JWM673" s="60"/>
      <c r="JWN673" s="94"/>
      <c r="JWO673" s="59"/>
      <c r="JWP673" s="60"/>
      <c r="JWQ673" s="94"/>
      <c r="JWR673" s="59"/>
      <c r="JWS673" s="60"/>
      <c r="JWT673" s="94"/>
      <c r="JWU673" s="59"/>
      <c r="JWV673" s="60"/>
      <c r="JWW673" s="94"/>
      <c r="JWX673" s="59"/>
      <c r="JWY673" s="60"/>
      <c r="JWZ673" s="94"/>
      <c r="JXA673" s="59"/>
      <c r="JXB673" s="60"/>
      <c r="JXC673" s="94"/>
      <c r="JXD673" s="59"/>
      <c r="JXE673" s="60"/>
      <c r="JXF673" s="94"/>
      <c r="JXG673" s="59"/>
      <c r="JXH673" s="60"/>
      <c r="JXI673" s="94"/>
      <c r="JXJ673" s="59"/>
      <c r="JXK673" s="60"/>
      <c r="JXL673" s="94"/>
      <c r="JXM673" s="59"/>
      <c r="JXN673" s="60"/>
      <c r="JXO673" s="94"/>
      <c r="JXP673" s="59"/>
      <c r="JXQ673" s="60"/>
      <c r="JXR673" s="94"/>
      <c r="JXS673" s="59"/>
      <c r="JXT673" s="60"/>
      <c r="JXU673" s="94"/>
      <c r="JXV673" s="59"/>
      <c r="JXW673" s="60"/>
      <c r="JXX673" s="94"/>
      <c r="JXY673" s="59"/>
      <c r="JXZ673" s="60"/>
      <c r="JYA673" s="94"/>
      <c r="JYB673" s="59"/>
      <c r="JYC673" s="60"/>
      <c r="JYD673" s="94"/>
      <c r="JYE673" s="59"/>
      <c r="JYF673" s="60"/>
      <c r="JYG673" s="94"/>
      <c r="JYH673" s="59"/>
      <c r="JYI673" s="60"/>
      <c r="JYJ673" s="94"/>
      <c r="JYK673" s="59"/>
      <c r="JYL673" s="60"/>
      <c r="JYM673" s="94"/>
      <c r="JYN673" s="59"/>
      <c r="JYO673" s="60"/>
      <c r="JYP673" s="94"/>
      <c r="JYQ673" s="59"/>
      <c r="JYR673" s="60"/>
      <c r="JYS673" s="94"/>
      <c r="JYT673" s="59"/>
      <c r="JYU673" s="60"/>
      <c r="JYV673" s="94"/>
      <c r="JYW673" s="59"/>
      <c r="JYX673" s="60"/>
      <c r="JYY673" s="94"/>
      <c r="JYZ673" s="59"/>
      <c r="JZA673" s="60"/>
      <c r="JZB673" s="94"/>
      <c r="JZC673" s="59"/>
      <c r="JZD673" s="60"/>
      <c r="JZE673" s="94"/>
      <c r="JZF673" s="59"/>
      <c r="JZG673" s="60"/>
      <c r="JZH673" s="94"/>
      <c r="JZI673" s="59"/>
      <c r="JZJ673" s="60"/>
      <c r="JZK673" s="94"/>
      <c r="JZL673" s="59"/>
      <c r="JZM673" s="60"/>
      <c r="JZN673" s="94"/>
      <c r="JZO673" s="59"/>
      <c r="JZP673" s="60"/>
      <c r="JZQ673" s="94"/>
      <c r="JZR673" s="59"/>
      <c r="JZS673" s="60"/>
      <c r="JZT673" s="94"/>
      <c r="JZU673" s="59"/>
      <c r="JZV673" s="60"/>
      <c r="JZW673" s="94"/>
      <c r="JZX673" s="59"/>
      <c r="JZY673" s="60"/>
      <c r="JZZ673" s="94"/>
      <c r="KAA673" s="59"/>
      <c r="KAB673" s="60"/>
      <c r="KAC673" s="94"/>
      <c r="KAD673" s="59"/>
      <c r="KAE673" s="60"/>
      <c r="KAF673" s="94"/>
      <c r="KAG673" s="59"/>
      <c r="KAH673" s="60"/>
      <c r="KAI673" s="94"/>
      <c r="KAJ673" s="59"/>
      <c r="KAK673" s="60"/>
      <c r="KAL673" s="94"/>
      <c r="KAM673" s="59"/>
      <c r="KAN673" s="60"/>
      <c r="KAO673" s="94"/>
      <c r="KAP673" s="59"/>
      <c r="KAQ673" s="60"/>
      <c r="KAR673" s="94"/>
      <c r="KAS673" s="59"/>
      <c r="KAT673" s="60"/>
      <c r="KAU673" s="94"/>
      <c r="KAV673" s="59"/>
      <c r="KAW673" s="60"/>
      <c r="KAX673" s="94"/>
      <c r="KAY673" s="59"/>
      <c r="KAZ673" s="60"/>
      <c r="KBA673" s="94"/>
      <c r="KBB673" s="59"/>
      <c r="KBC673" s="60"/>
      <c r="KBD673" s="94"/>
      <c r="KBE673" s="59"/>
      <c r="KBF673" s="60"/>
      <c r="KBG673" s="94"/>
      <c r="KBH673" s="59"/>
      <c r="KBI673" s="60"/>
      <c r="KBJ673" s="94"/>
      <c r="KBK673" s="59"/>
      <c r="KBL673" s="60"/>
      <c r="KBM673" s="94"/>
      <c r="KBN673" s="59"/>
      <c r="KBO673" s="60"/>
      <c r="KBP673" s="94"/>
      <c r="KBQ673" s="59"/>
      <c r="KBR673" s="60"/>
      <c r="KBS673" s="94"/>
      <c r="KBT673" s="59"/>
      <c r="KBU673" s="60"/>
      <c r="KBV673" s="94"/>
      <c r="KBW673" s="59"/>
      <c r="KBX673" s="60"/>
      <c r="KBY673" s="94"/>
      <c r="KBZ673" s="59"/>
      <c r="KCA673" s="60"/>
      <c r="KCB673" s="94"/>
      <c r="KCC673" s="59"/>
      <c r="KCD673" s="60"/>
      <c r="KCE673" s="94"/>
      <c r="KCF673" s="59"/>
      <c r="KCG673" s="60"/>
      <c r="KCH673" s="94"/>
      <c r="KCI673" s="59"/>
      <c r="KCJ673" s="60"/>
      <c r="KCK673" s="94"/>
      <c r="KCL673" s="59"/>
      <c r="KCM673" s="60"/>
      <c r="KCN673" s="94"/>
      <c r="KCO673" s="59"/>
      <c r="KCP673" s="60"/>
      <c r="KCQ673" s="94"/>
      <c r="KCR673" s="59"/>
      <c r="KCS673" s="60"/>
      <c r="KCT673" s="94"/>
      <c r="KCU673" s="59"/>
      <c r="KCV673" s="60"/>
      <c r="KCW673" s="94"/>
      <c r="KCX673" s="59"/>
      <c r="KCY673" s="60"/>
      <c r="KCZ673" s="94"/>
      <c r="KDA673" s="59"/>
      <c r="KDB673" s="60"/>
      <c r="KDC673" s="94"/>
      <c r="KDD673" s="59"/>
      <c r="KDE673" s="60"/>
      <c r="KDF673" s="94"/>
      <c r="KDG673" s="59"/>
      <c r="KDH673" s="60"/>
      <c r="KDI673" s="94"/>
      <c r="KDJ673" s="59"/>
      <c r="KDK673" s="60"/>
      <c r="KDL673" s="94"/>
      <c r="KDM673" s="59"/>
      <c r="KDN673" s="60"/>
      <c r="KDO673" s="94"/>
      <c r="KDP673" s="59"/>
      <c r="KDQ673" s="60"/>
      <c r="KDR673" s="94"/>
      <c r="KDS673" s="59"/>
      <c r="KDT673" s="60"/>
      <c r="KDU673" s="94"/>
      <c r="KDV673" s="59"/>
      <c r="KDW673" s="60"/>
      <c r="KDX673" s="94"/>
      <c r="KDY673" s="59"/>
      <c r="KDZ673" s="60"/>
      <c r="KEA673" s="94"/>
      <c r="KEB673" s="59"/>
      <c r="KEC673" s="60"/>
      <c r="KED673" s="94"/>
      <c r="KEE673" s="59"/>
      <c r="KEF673" s="60"/>
      <c r="KEG673" s="94"/>
      <c r="KEH673" s="59"/>
      <c r="KEI673" s="60"/>
      <c r="KEJ673" s="94"/>
      <c r="KEK673" s="59"/>
      <c r="KEL673" s="60"/>
      <c r="KEM673" s="94"/>
      <c r="KEN673" s="59"/>
      <c r="KEO673" s="60"/>
      <c r="KEP673" s="94"/>
      <c r="KEQ673" s="59"/>
      <c r="KER673" s="60"/>
      <c r="KES673" s="94"/>
      <c r="KET673" s="59"/>
      <c r="KEU673" s="60"/>
      <c r="KEV673" s="94"/>
      <c r="KEW673" s="59"/>
      <c r="KEX673" s="60"/>
      <c r="KEY673" s="94"/>
      <c r="KEZ673" s="59"/>
      <c r="KFA673" s="60"/>
      <c r="KFB673" s="94"/>
      <c r="KFC673" s="59"/>
      <c r="KFD673" s="60"/>
      <c r="KFE673" s="94"/>
      <c r="KFF673" s="59"/>
      <c r="KFG673" s="60"/>
      <c r="KFH673" s="94"/>
      <c r="KFI673" s="59"/>
      <c r="KFJ673" s="60"/>
      <c r="KFK673" s="94"/>
      <c r="KFL673" s="59"/>
      <c r="KFM673" s="60"/>
      <c r="KFN673" s="94"/>
      <c r="KFO673" s="59"/>
      <c r="KFP673" s="60"/>
      <c r="KFQ673" s="94"/>
      <c r="KFR673" s="59"/>
      <c r="KFS673" s="60"/>
      <c r="KFT673" s="94"/>
      <c r="KFU673" s="59"/>
      <c r="KFV673" s="60"/>
      <c r="KFW673" s="94"/>
      <c r="KFX673" s="59"/>
      <c r="KFY673" s="60"/>
      <c r="KFZ673" s="94"/>
      <c r="KGA673" s="59"/>
      <c r="KGB673" s="60"/>
      <c r="KGC673" s="94"/>
      <c r="KGD673" s="59"/>
      <c r="KGE673" s="60"/>
      <c r="KGF673" s="94"/>
      <c r="KGG673" s="59"/>
      <c r="KGH673" s="60"/>
      <c r="KGI673" s="94"/>
      <c r="KGJ673" s="59"/>
      <c r="KGK673" s="60"/>
      <c r="KGL673" s="94"/>
      <c r="KGM673" s="59"/>
      <c r="KGN673" s="60"/>
      <c r="KGO673" s="94"/>
      <c r="KGP673" s="59"/>
      <c r="KGQ673" s="60"/>
      <c r="KGR673" s="94"/>
      <c r="KGS673" s="59"/>
      <c r="KGT673" s="60"/>
      <c r="KGU673" s="94"/>
      <c r="KGV673" s="59"/>
      <c r="KGW673" s="60"/>
      <c r="KGX673" s="94"/>
      <c r="KGY673" s="59"/>
      <c r="KGZ673" s="60"/>
      <c r="KHA673" s="94"/>
      <c r="KHB673" s="59"/>
      <c r="KHC673" s="60"/>
      <c r="KHD673" s="94"/>
      <c r="KHE673" s="59"/>
      <c r="KHF673" s="60"/>
      <c r="KHG673" s="94"/>
      <c r="KHH673" s="59"/>
      <c r="KHI673" s="60"/>
      <c r="KHJ673" s="94"/>
      <c r="KHK673" s="59"/>
      <c r="KHL673" s="60"/>
      <c r="KHM673" s="94"/>
      <c r="KHN673" s="59"/>
      <c r="KHO673" s="60"/>
      <c r="KHP673" s="94"/>
      <c r="KHQ673" s="59"/>
      <c r="KHR673" s="60"/>
      <c r="KHS673" s="94"/>
      <c r="KHT673" s="59"/>
      <c r="KHU673" s="60"/>
      <c r="KHV673" s="94"/>
      <c r="KHW673" s="59"/>
      <c r="KHX673" s="60"/>
      <c r="KHY673" s="94"/>
      <c r="KHZ673" s="59"/>
      <c r="KIA673" s="60"/>
      <c r="KIB673" s="94"/>
      <c r="KIC673" s="59"/>
      <c r="KID673" s="60"/>
      <c r="KIE673" s="94"/>
      <c r="KIF673" s="59"/>
      <c r="KIG673" s="60"/>
      <c r="KIH673" s="94"/>
      <c r="KII673" s="59"/>
      <c r="KIJ673" s="60"/>
      <c r="KIK673" s="94"/>
      <c r="KIL673" s="59"/>
      <c r="KIM673" s="60"/>
      <c r="KIN673" s="94"/>
      <c r="KIO673" s="59"/>
      <c r="KIP673" s="60"/>
      <c r="KIQ673" s="94"/>
      <c r="KIR673" s="59"/>
      <c r="KIS673" s="60"/>
      <c r="KIT673" s="94"/>
      <c r="KIU673" s="59"/>
      <c r="KIV673" s="60"/>
      <c r="KIW673" s="94"/>
      <c r="KIX673" s="59"/>
      <c r="KIY673" s="60"/>
      <c r="KIZ673" s="94"/>
      <c r="KJA673" s="59"/>
      <c r="KJB673" s="60"/>
      <c r="KJC673" s="94"/>
      <c r="KJD673" s="59"/>
      <c r="KJE673" s="60"/>
      <c r="KJF673" s="94"/>
      <c r="KJG673" s="59"/>
      <c r="KJH673" s="60"/>
      <c r="KJI673" s="94"/>
      <c r="KJJ673" s="59"/>
      <c r="KJK673" s="60"/>
      <c r="KJL673" s="94"/>
      <c r="KJM673" s="59"/>
      <c r="KJN673" s="60"/>
      <c r="KJO673" s="94"/>
      <c r="KJP673" s="59"/>
      <c r="KJQ673" s="60"/>
      <c r="KJR673" s="94"/>
      <c r="KJS673" s="59"/>
      <c r="KJT673" s="60"/>
      <c r="KJU673" s="94"/>
      <c r="KJV673" s="59"/>
      <c r="KJW673" s="60"/>
      <c r="KJX673" s="94"/>
      <c r="KJY673" s="59"/>
      <c r="KJZ673" s="60"/>
      <c r="KKA673" s="94"/>
      <c r="KKB673" s="59"/>
      <c r="KKC673" s="60"/>
      <c r="KKD673" s="94"/>
      <c r="KKE673" s="59"/>
      <c r="KKF673" s="60"/>
      <c r="KKG673" s="94"/>
      <c r="KKH673" s="59"/>
      <c r="KKI673" s="60"/>
      <c r="KKJ673" s="94"/>
      <c r="KKK673" s="59"/>
      <c r="KKL673" s="60"/>
      <c r="KKM673" s="94"/>
      <c r="KKN673" s="59"/>
      <c r="KKO673" s="60"/>
      <c r="KKP673" s="94"/>
      <c r="KKQ673" s="59"/>
      <c r="KKR673" s="60"/>
      <c r="KKS673" s="94"/>
      <c r="KKT673" s="59"/>
      <c r="KKU673" s="60"/>
      <c r="KKV673" s="94"/>
      <c r="KKW673" s="59"/>
      <c r="KKX673" s="60"/>
      <c r="KKY673" s="94"/>
      <c r="KKZ673" s="59"/>
      <c r="KLA673" s="60"/>
      <c r="KLB673" s="94"/>
      <c r="KLC673" s="59"/>
      <c r="KLD673" s="60"/>
      <c r="KLE673" s="94"/>
      <c r="KLF673" s="59"/>
      <c r="KLG673" s="60"/>
      <c r="KLH673" s="94"/>
      <c r="KLI673" s="59"/>
      <c r="KLJ673" s="60"/>
      <c r="KLK673" s="94"/>
      <c r="KLL673" s="59"/>
      <c r="KLM673" s="60"/>
      <c r="KLN673" s="94"/>
      <c r="KLO673" s="59"/>
      <c r="KLP673" s="60"/>
      <c r="KLQ673" s="94"/>
      <c r="KLR673" s="59"/>
      <c r="KLS673" s="60"/>
      <c r="KLT673" s="94"/>
      <c r="KLU673" s="59"/>
      <c r="KLV673" s="60"/>
      <c r="KLW673" s="94"/>
      <c r="KLX673" s="59"/>
      <c r="KLY673" s="60"/>
      <c r="KLZ673" s="94"/>
      <c r="KMA673" s="59"/>
      <c r="KMB673" s="60"/>
      <c r="KMC673" s="94"/>
      <c r="KMD673" s="59"/>
      <c r="KME673" s="60"/>
      <c r="KMF673" s="94"/>
      <c r="KMG673" s="59"/>
      <c r="KMH673" s="60"/>
      <c r="KMI673" s="94"/>
      <c r="KMJ673" s="59"/>
      <c r="KMK673" s="60"/>
      <c r="KML673" s="94"/>
      <c r="KMM673" s="59"/>
      <c r="KMN673" s="60"/>
      <c r="KMO673" s="94"/>
      <c r="KMP673" s="59"/>
      <c r="KMQ673" s="60"/>
      <c r="KMR673" s="94"/>
      <c r="KMS673" s="59"/>
      <c r="KMT673" s="60"/>
      <c r="KMU673" s="94"/>
      <c r="KMV673" s="59"/>
      <c r="KMW673" s="60"/>
      <c r="KMX673" s="94"/>
      <c r="KMY673" s="59"/>
      <c r="KMZ673" s="60"/>
      <c r="KNA673" s="94"/>
      <c r="KNB673" s="59"/>
      <c r="KNC673" s="60"/>
      <c r="KND673" s="94"/>
      <c r="KNE673" s="59"/>
      <c r="KNF673" s="60"/>
      <c r="KNG673" s="94"/>
      <c r="KNH673" s="59"/>
      <c r="KNI673" s="60"/>
      <c r="KNJ673" s="94"/>
      <c r="KNK673" s="59"/>
      <c r="KNL673" s="60"/>
      <c r="KNM673" s="94"/>
      <c r="KNN673" s="59"/>
      <c r="KNO673" s="60"/>
      <c r="KNP673" s="94"/>
      <c r="KNQ673" s="59"/>
      <c r="KNR673" s="60"/>
      <c r="KNS673" s="94"/>
      <c r="KNT673" s="59"/>
      <c r="KNU673" s="60"/>
      <c r="KNV673" s="94"/>
      <c r="KNW673" s="59"/>
      <c r="KNX673" s="60"/>
      <c r="KNY673" s="94"/>
      <c r="KNZ673" s="59"/>
      <c r="KOA673" s="60"/>
      <c r="KOB673" s="94"/>
      <c r="KOC673" s="59"/>
      <c r="KOD673" s="60"/>
      <c r="KOE673" s="94"/>
      <c r="KOF673" s="59"/>
      <c r="KOG673" s="60"/>
      <c r="KOH673" s="94"/>
      <c r="KOI673" s="59"/>
      <c r="KOJ673" s="60"/>
      <c r="KOK673" s="94"/>
      <c r="KOL673" s="59"/>
      <c r="KOM673" s="60"/>
      <c r="KON673" s="94"/>
      <c r="KOO673" s="59"/>
      <c r="KOP673" s="60"/>
      <c r="KOQ673" s="94"/>
      <c r="KOR673" s="59"/>
      <c r="KOS673" s="60"/>
      <c r="KOT673" s="94"/>
      <c r="KOU673" s="59"/>
      <c r="KOV673" s="60"/>
      <c r="KOW673" s="94"/>
      <c r="KOX673" s="59"/>
      <c r="KOY673" s="60"/>
      <c r="KOZ673" s="94"/>
      <c r="KPA673" s="59"/>
      <c r="KPB673" s="60"/>
      <c r="KPC673" s="94"/>
      <c r="KPD673" s="59"/>
      <c r="KPE673" s="60"/>
      <c r="KPF673" s="94"/>
      <c r="KPG673" s="59"/>
      <c r="KPH673" s="60"/>
      <c r="KPI673" s="94"/>
      <c r="KPJ673" s="59"/>
      <c r="KPK673" s="60"/>
      <c r="KPL673" s="94"/>
      <c r="KPM673" s="59"/>
      <c r="KPN673" s="60"/>
      <c r="KPO673" s="94"/>
      <c r="KPP673" s="59"/>
      <c r="KPQ673" s="60"/>
      <c r="KPR673" s="94"/>
      <c r="KPS673" s="59"/>
      <c r="KPT673" s="60"/>
      <c r="KPU673" s="94"/>
      <c r="KPV673" s="59"/>
      <c r="KPW673" s="60"/>
      <c r="KPX673" s="94"/>
      <c r="KPY673" s="59"/>
      <c r="KPZ673" s="60"/>
      <c r="KQA673" s="94"/>
      <c r="KQB673" s="59"/>
      <c r="KQC673" s="60"/>
      <c r="KQD673" s="94"/>
      <c r="KQE673" s="59"/>
      <c r="KQF673" s="60"/>
      <c r="KQG673" s="94"/>
      <c r="KQH673" s="59"/>
      <c r="KQI673" s="60"/>
      <c r="KQJ673" s="94"/>
      <c r="KQK673" s="59"/>
      <c r="KQL673" s="60"/>
      <c r="KQM673" s="94"/>
      <c r="KQN673" s="59"/>
      <c r="KQO673" s="60"/>
      <c r="KQP673" s="94"/>
      <c r="KQQ673" s="59"/>
      <c r="KQR673" s="60"/>
      <c r="KQS673" s="94"/>
      <c r="KQT673" s="59"/>
      <c r="KQU673" s="60"/>
      <c r="KQV673" s="94"/>
      <c r="KQW673" s="59"/>
      <c r="KQX673" s="60"/>
      <c r="KQY673" s="94"/>
      <c r="KQZ673" s="59"/>
      <c r="KRA673" s="60"/>
      <c r="KRB673" s="94"/>
      <c r="KRC673" s="59"/>
      <c r="KRD673" s="60"/>
      <c r="KRE673" s="94"/>
      <c r="KRF673" s="59"/>
      <c r="KRG673" s="60"/>
      <c r="KRH673" s="94"/>
      <c r="KRI673" s="59"/>
      <c r="KRJ673" s="60"/>
      <c r="KRK673" s="94"/>
      <c r="KRL673" s="59"/>
      <c r="KRM673" s="60"/>
      <c r="KRN673" s="94"/>
      <c r="KRO673" s="59"/>
      <c r="KRP673" s="60"/>
      <c r="KRQ673" s="94"/>
      <c r="KRR673" s="59"/>
      <c r="KRS673" s="60"/>
      <c r="KRT673" s="94"/>
      <c r="KRU673" s="59"/>
      <c r="KRV673" s="60"/>
      <c r="KRW673" s="94"/>
      <c r="KRX673" s="59"/>
      <c r="KRY673" s="60"/>
      <c r="KRZ673" s="94"/>
      <c r="KSA673" s="59"/>
      <c r="KSB673" s="60"/>
      <c r="KSC673" s="94"/>
      <c r="KSD673" s="59"/>
      <c r="KSE673" s="60"/>
      <c r="KSF673" s="94"/>
      <c r="KSG673" s="59"/>
      <c r="KSH673" s="60"/>
      <c r="KSI673" s="94"/>
      <c r="KSJ673" s="59"/>
      <c r="KSK673" s="60"/>
      <c r="KSL673" s="94"/>
      <c r="KSM673" s="59"/>
      <c r="KSN673" s="60"/>
      <c r="KSO673" s="94"/>
      <c r="KSP673" s="59"/>
      <c r="KSQ673" s="60"/>
      <c r="KSR673" s="94"/>
      <c r="KSS673" s="59"/>
      <c r="KST673" s="60"/>
      <c r="KSU673" s="94"/>
      <c r="KSV673" s="59"/>
      <c r="KSW673" s="60"/>
      <c r="KSX673" s="94"/>
      <c r="KSY673" s="59"/>
      <c r="KSZ673" s="60"/>
      <c r="KTA673" s="94"/>
      <c r="KTB673" s="59"/>
      <c r="KTC673" s="60"/>
      <c r="KTD673" s="94"/>
      <c r="KTE673" s="59"/>
      <c r="KTF673" s="60"/>
      <c r="KTG673" s="94"/>
      <c r="KTH673" s="59"/>
      <c r="KTI673" s="60"/>
      <c r="KTJ673" s="94"/>
      <c r="KTK673" s="59"/>
      <c r="KTL673" s="60"/>
      <c r="KTM673" s="94"/>
      <c r="KTN673" s="59"/>
      <c r="KTO673" s="60"/>
      <c r="KTP673" s="94"/>
      <c r="KTQ673" s="59"/>
      <c r="KTR673" s="60"/>
      <c r="KTS673" s="94"/>
      <c r="KTT673" s="59"/>
      <c r="KTU673" s="60"/>
      <c r="KTV673" s="94"/>
      <c r="KTW673" s="59"/>
      <c r="KTX673" s="60"/>
      <c r="KTY673" s="94"/>
      <c r="KTZ673" s="59"/>
      <c r="KUA673" s="60"/>
      <c r="KUB673" s="94"/>
      <c r="KUC673" s="59"/>
      <c r="KUD673" s="60"/>
      <c r="KUE673" s="94"/>
      <c r="KUF673" s="59"/>
      <c r="KUG673" s="60"/>
      <c r="KUH673" s="94"/>
      <c r="KUI673" s="59"/>
      <c r="KUJ673" s="60"/>
      <c r="KUK673" s="94"/>
      <c r="KUL673" s="59"/>
      <c r="KUM673" s="60"/>
      <c r="KUN673" s="94"/>
      <c r="KUO673" s="59"/>
      <c r="KUP673" s="60"/>
      <c r="KUQ673" s="94"/>
      <c r="KUR673" s="59"/>
      <c r="KUS673" s="60"/>
      <c r="KUT673" s="94"/>
      <c r="KUU673" s="59"/>
      <c r="KUV673" s="60"/>
      <c r="KUW673" s="94"/>
      <c r="KUX673" s="59"/>
      <c r="KUY673" s="60"/>
      <c r="KUZ673" s="94"/>
      <c r="KVA673" s="59"/>
      <c r="KVB673" s="60"/>
      <c r="KVC673" s="94"/>
      <c r="KVD673" s="59"/>
      <c r="KVE673" s="60"/>
      <c r="KVF673" s="94"/>
      <c r="KVG673" s="59"/>
      <c r="KVH673" s="60"/>
      <c r="KVI673" s="94"/>
      <c r="KVJ673" s="59"/>
      <c r="KVK673" s="60"/>
      <c r="KVL673" s="94"/>
      <c r="KVM673" s="59"/>
      <c r="KVN673" s="60"/>
      <c r="KVO673" s="94"/>
      <c r="KVP673" s="59"/>
      <c r="KVQ673" s="60"/>
      <c r="KVR673" s="94"/>
      <c r="KVS673" s="59"/>
      <c r="KVT673" s="60"/>
      <c r="KVU673" s="94"/>
      <c r="KVV673" s="59"/>
      <c r="KVW673" s="60"/>
      <c r="KVX673" s="94"/>
      <c r="KVY673" s="59"/>
      <c r="KVZ673" s="60"/>
      <c r="KWA673" s="94"/>
      <c r="KWB673" s="59"/>
      <c r="KWC673" s="60"/>
      <c r="KWD673" s="94"/>
      <c r="KWE673" s="59"/>
      <c r="KWF673" s="60"/>
      <c r="KWG673" s="94"/>
      <c r="KWH673" s="59"/>
      <c r="KWI673" s="60"/>
      <c r="KWJ673" s="94"/>
      <c r="KWK673" s="59"/>
      <c r="KWL673" s="60"/>
      <c r="KWM673" s="94"/>
      <c r="KWN673" s="59"/>
      <c r="KWO673" s="60"/>
      <c r="KWP673" s="94"/>
      <c r="KWQ673" s="59"/>
      <c r="KWR673" s="60"/>
      <c r="KWS673" s="94"/>
      <c r="KWT673" s="59"/>
      <c r="KWU673" s="60"/>
      <c r="KWV673" s="94"/>
      <c r="KWW673" s="59"/>
      <c r="KWX673" s="60"/>
      <c r="KWY673" s="94"/>
      <c r="KWZ673" s="59"/>
      <c r="KXA673" s="60"/>
      <c r="KXB673" s="94"/>
      <c r="KXC673" s="59"/>
      <c r="KXD673" s="60"/>
      <c r="KXE673" s="94"/>
      <c r="KXF673" s="59"/>
      <c r="KXG673" s="60"/>
      <c r="KXH673" s="94"/>
      <c r="KXI673" s="59"/>
      <c r="KXJ673" s="60"/>
      <c r="KXK673" s="94"/>
      <c r="KXL673" s="59"/>
      <c r="KXM673" s="60"/>
      <c r="KXN673" s="94"/>
      <c r="KXO673" s="59"/>
      <c r="KXP673" s="60"/>
      <c r="KXQ673" s="94"/>
      <c r="KXR673" s="59"/>
      <c r="KXS673" s="60"/>
      <c r="KXT673" s="94"/>
      <c r="KXU673" s="59"/>
      <c r="KXV673" s="60"/>
      <c r="KXW673" s="94"/>
      <c r="KXX673" s="59"/>
      <c r="KXY673" s="60"/>
      <c r="KXZ673" s="94"/>
      <c r="KYA673" s="59"/>
      <c r="KYB673" s="60"/>
      <c r="KYC673" s="94"/>
      <c r="KYD673" s="59"/>
      <c r="KYE673" s="60"/>
      <c r="KYF673" s="94"/>
      <c r="KYG673" s="59"/>
      <c r="KYH673" s="60"/>
      <c r="KYI673" s="94"/>
      <c r="KYJ673" s="59"/>
      <c r="KYK673" s="60"/>
      <c r="KYL673" s="94"/>
      <c r="KYM673" s="59"/>
      <c r="KYN673" s="60"/>
      <c r="KYO673" s="94"/>
      <c r="KYP673" s="59"/>
      <c r="KYQ673" s="60"/>
      <c r="KYR673" s="94"/>
      <c r="KYS673" s="59"/>
      <c r="KYT673" s="60"/>
      <c r="KYU673" s="94"/>
      <c r="KYV673" s="59"/>
      <c r="KYW673" s="60"/>
      <c r="KYX673" s="94"/>
      <c r="KYY673" s="59"/>
      <c r="KYZ673" s="60"/>
      <c r="KZA673" s="94"/>
      <c r="KZB673" s="59"/>
      <c r="KZC673" s="60"/>
      <c r="KZD673" s="94"/>
      <c r="KZE673" s="59"/>
      <c r="KZF673" s="60"/>
      <c r="KZG673" s="94"/>
      <c r="KZH673" s="59"/>
      <c r="KZI673" s="60"/>
      <c r="KZJ673" s="94"/>
      <c r="KZK673" s="59"/>
      <c r="KZL673" s="60"/>
      <c r="KZM673" s="94"/>
      <c r="KZN673" s="59"/>
      <c r="KZO673" s="60"/>
      <c r="KZP673" s="94"/>
      <c r="KZQ673" s="59"/>
      <c r="KZR673" s="60"/>
      <c r="KZS673" s="94"/>
      <c r="KZT673" s="59"/>
      <c r="KZU673" s="60"/>
      <c r="KZV673" s="94"/>
      <c r="KZW673" s="59"/>
      <c r="KZX673" s="60"/>
      <c r="KZY673" s="94"/>
      <c r="KZZ673" s="59"/>
      <c r="LAA673" s="60"/>
      <c r="LAB673" s="94"/>
      <c r="LAC673" s="59"/>
      <c r="LAD673" s="60"/>
      <c r="LAE673" s="94"/>
      <c r="LAF673" s="59"/>
      <c r="LAG673" s="60"/>
      <c r="LAH673" s="94"/>
      <c r="LAI673" s="59"/>
      <c r="LAJ673" s="60"/>
      <c r="LAK673" s="94"/>
      <c r="LAL673" s="59"/>
      <c r="LAM673" s="60"/>
      <c r="LAN673" s="94"/>
      <c r="LAO673" s="59"/>
      <c r="LAP673" s="60"/>
      <c r="LAQ673" s="94"/>
      <c r="LAR673" s="59"/>
      <c r="LAS673" s="60"/>
      <c r="LAT673" s="94"/>
      <c r="LAU673" s="59"/>
      <c r="LAV673" s="60"/>
      <c r="LAW673" s="94"/>
      <c r="LAX673" s="59"/>
      <c r="LAY673" s="60"/>
      <c r="LAZ673" s="94"/>
      <c r="LBA673" s="59"/>
      <c r="LBB673" s="60"/>
      <c r="LBC673" s="94"/>
      <c r="LBD673" s="59"/>
      <c r="LBE673" s="60"/>
      <c r="LBF673" s="94"/>
      <c r="LBG673" s="59"/>
      <c r="LBH673" s="60"/>
      <c r="LBI673" s="94"/>
      <c r="LBJ673" s="59"/>
      <c r="LBK673" s="60"/>
      <c r="LBL673" s="94"/>
      <c r="LBM673" s="59"/>
      <c r="LBN673" s="60"/>
      <c r="LBO673" s="94"/>
      <c r="LBP673" s="59"/>
      <c r="LBQ673" s="60"/>
      <c r="LBR673" s="94"/>
      <c r="LBS673" s="59"/>
      <c r="LBT673" s="60"/>
      <c r="LBU673" s="94"/>
      <c r="LBV673" s="59"/>
      <c r="LBW673" s="60"/>
      <c r="LBX673" s="94"/>
      <c r="LBY673" s="59"/>
      <c r="LBZ673" s="60"/>
      <c r="LCA673" s="94"/>
      <c r="LCB673" s="59"/>
      <c r="LCC673" s="60"/>
      <c r="LCD673" s="94"/>
      <c r="LCE673" s="59"/>
      <c r="LCF673" s="60"/>
      <c r="LCG673" s="94"/>
      <c r="LCH673" s="59"/>
      <c r="LCI673" s="60"/>
      <c r="LCJ673" s="94"/>
      <c r="LCK673" s="59"/>
      <c r="LCL673" s="60"/>
      <c r="LCM673" s="94"/>
      <c r="LCN673" s="59"/>
      <c r="LCO673" s="60"/>
      <c r="LCP673" s="94"/>
      <c r="LCQ673" s="59"/>
      <c r="LCR673" s="60"/>
      <c r="LCS673" s="94"/>
      <c r="LCT673" s="59"/>
      <c r="LCU673" s="60"/>
      <c r="LCV673" s="94"/>
      <c r="LCW673" s="59"/>
      <c r="LCX673" s="60"/>
      <c r="LCY673" s="94"/>
      <c r="LCZ673" s="59"/>
      <c r="LDA673" s="60"/>
      <c r="LDB673" s="94"/>
      <c r="LDC673" s="59"/>
      <c r="LDD673" s="60"/>
      <c r="LDE673" s="94"/>
      <c r="LDF673" s="59"/>
      <c r="LDG673" s="60"/>
      <c r="LDH673" s="94"/>
      <c r="LDI673" s="59"/>
      <c r="LDJ673" s="60"/>
      <c r="LDK673" s="94"/>
      <c r="LDL673" s="59"/>
      <c r="LDM673" s="60"/>
      <c r="LDN673" s="94"/>
      <c r="LDO673" s="59"/>
      <c r="LDP673" s="60"/>
      <c r="LDQ673" s="94"/>
      <c r="LDR673" s="59"/>
      <c r="LDS673" s="60"/>
      <c r="LDT673" s="94"/>
      <c r="LDU673" s="59"/>
      <c r="LDV673" s="60"/>
      <c r="LDW673" s="94"/>
      <c r="LDX673" s="59"/>
      <c r="LDY673" s="60"/>
      <c r="LDZ673" s="94"/>
      <c r="LEA673" s="59"/>
      <c r="LEB673" s="60"/>
      <c r="LEC673" s="94"/>
      <c r="LED673" s="59"/>
      <c r="LEE673" s="60"/>
      <c r="LEF673" s="94"/>
      <c r="LEG673" s="59"/>
      <c r="LEH673" s="60"/>
      <c r="LEI673" s="94"/>
      <c r="LEJ673" s="59"/>
      <c r="LEK673" s="60"/>
      <c r="LEL673" s="94"/>
      <c r="LEM673" s="59"/>
      <c r="LEN673" s="60"/>
      <c r="LEO673" s="94"/>
      <c r="LEP673" s="59"/>
      <c r="LEQ673" s="60"/>
      <c r="LER673" s="94"/>
      <c r="LES673" s="59"/>
      <c r="LET673" s="60"/>
      <c r="LEU673" s="94"/>
      <c r="LEV673" s="59"/>
      <c r="LEW673" s="60"/>
      <c r="LEX673" s="94"/>
      <c r="LEY673" s="59"/>
      <c r="LEZ673" s="60"/>
      <c r="LFA673" s="94"/>
      <c r="LFB673" s="59"/>
      <c r="LFC673" s="60"/>
      <c r="LFD673" s="94"/>
      <c r="LFE673" s="59"/>
      <c r="LFF673" s="60"/>
      <c r="LFG673" s="94"/>
      <c r="LFH673" s="59"/>
      <c r="LFI673" s="60"/>
      <c r="LFJ673" s="94"/>
      <c r="LFK673" s="59"/>
      <c r="LFL673" s="60"/>
      <c r="LFM673" s="94"/>
      <c r="LFN673" s="59"/>
      <c r="LFO673" s="60"/>
      <c r="LFP673" s="94"/>
      <c r="LFQ673" s="59"/>
      <c r="LFR673" s="60"/>
      <c r="LFS673" s="94"/>
      <c r="LFT673" s="59"/>
      <c r="LFU673" s="60"/>
      <c r="LFV673" s="94"/>
      <c r="LFW673" s="59"/>
      <c r="LFX673" s="60"/>
      <c r="LFY673" s="94"/>
      <c r="LFZ673" s="59"/>
      <c r="LGA673" s="60"/>
      <c r="LGB673" s="94"/>
      <c r="LGC673" s="59"/>
      <c r="LGD673" s="60"/>
      <c r="LGE673" s="94"/>
      <c r="LGF673" s="59"/>
      <c r="LGG673" s="60"/>
      <c r="LGH673" s="94"/>
      <c r="LGI673" s="59"/>
      <c r="LGJ673" s="60"/>
      <c r="LGK673" s="94"/>
      <c r="LGL673" s="59"/>
      <c r="LGM673" s="60"/>
      <c r="LGN673" s="94"/>
      <c r="LGO673" s="59"/>
      <c r="LGP673" s="60"/>
      <c r="LGQ673" s="94"/>
      <c r="LGR673" s="59"/>
      <c r="LGS673" s="60"/>
      <c r="LGT673" s="94"/>
      <c r="LGU673" s="59"/>
      <c r="LGV673" s="60"/>
      <c r="LGW673" s="94"/>
      <c r="LGX673" s="59"/>
      <c r="LGY673" s="60"/>
      <c r="LGZ673" s="94"/>
      <c r="LHA673" s="59"/>
      <c r="LHB673" s="60"/>
      <c r="LHC673" s="94"/>
      <c r="LHD673" s="59"/>
      <c r="LHE673" s="60"/>
      <c r="LHF673" s="94"/>
      <c r="LHG673" s="59"/>
      <c r="LHH673" s="60"/>
      <c r="LHI673" s="94"/>
      <c r="LHJ673" s="59"/>
      <c r="LHK673" s="60"/>
      <c r="LHL673" s="94"/>
      <c r="LHM673" s="59"/>
      <c r="LHN673" s="60"/>
      <c r="LHO673" s="94"/>
      <c r="LHP673" s="59"/>
      <c r="LHQ673" s="60"/>
      <c r="LHR673" s="94"/>
      <c r="LHS673" s="59"/>
      <c r="LHT673" s="60"/>
      <c r="LHU673" s="94"/>
      <c r="LHV673" s="59"/>
      <c r="LHW673" s="60"/>
      <c r="LHX673" s="94"/>
      <c r="LHY673" s="59"/>
      <c r="LHZ673" s="60"/>
      <c r="LIA673" s="94"/>
      <c r="LIB673" s="59"/>
      <c r="LIC673" s="60"/>
      <c r="LID673" s="94"/>
      <c r="LIE673" s="59"/>
      <c r="LIF673" s="60"/>
      <c r="LIG673" s="94"/>
      <c r="LIH673" s="59"/>
      <c r="LII673" s="60"/>
      <c r="LIJ673" s="94"/>
      <c r="LIK673" s="59"/>
      <c r="LIL673" s="60"/>
      <c r="LIM673" s="94"/>
      <c r="LIN673" s="59"/>
      <c r="LIO673" s="60"/>
      <c r="LIP673" s="94"/>
      <c r="LIQ673" s="59"/>
      <c r="LIR673" s="60"/>
      <c r="LIS673" s="94"/>
      <c r="LIT673" s="59"/>
      <c r="LIU673" s="60"/>
      <c r="LIV673" s="94"/>
      <c r="LIW673" s="59"/>
      <c r="LIX673" s="60"/>
      <c r="LIY673" s="94"/>
      <c r="LIZ673" s="59"/>
      <c r="LJA673" s="60"/>
      <c r="LJB673" s="94"/>
      <c r="LJC673" s="59"/>
      <c r="LJD673" s="60"/>
      <c r="LJE673" s="94"/>
      <c r="LJF673" s="59"/>
      <c r="LJG673" s="60"/>
      <c r="LJH673" s="94"/>
      <c r="LJI673" s="59"/>
      <c r="LJJ673" s="60"/>
      <c r="LJK673" s="94"/>
      <c r="LJL673" s="59"/>
      <c r="LJM673" s="60"/>
      <c r="LJN673" s="94"/>
      <c r="LJO673" s="59"/>
      <c r="LJP673" s="60"/>
      <c r="LJQ673" s="94"/>
      <c r="LJR673" s="59"/>
      <c r="LJS673" s="60"/>
      <c r="LJT673" s="94"/>
      <c r="LJU673" s="59"/>
      <c r="LJV673" s="60"/>
      <c r="LJW673" s="94"/>
      <c r="LJX673" s="59"/>
      <c r="LJY673" s="60"/>
      <c r="LJZ673" s="94"/>
      <c r="LKA673" s="59"/>
      <c r="LKB673" s="60"/>
      <c r="LKC673" s="94"/>
      <c r="LKD673" s="59"/>
      <c r="LKE673" s="60"/>
      <c r="LKF673" s="94"/>
      <c r="LKG673" s="59"/>
      <c r="LKH673" s="60"/>
      <c r="LKI673" s="94"/>
      <c r="LKJ673" s="59"/>
      <c r="LKK673" s="60"/>
      <c r="LKL673" s="94"/>
      <c r="LKM673" s="59"/>
      <c r="LKN673" s="60"/>
      <c r="LKO673" s="94"/>
      <c r="LKP673" s="59"/>
      <c r="LKQ673" s="60"/>
      <c r="LKR673" s="94"/>
      <c r="LKS673" s="59"/>
      <c r="LKT673" s="60"/>
      <c r="LKU673" s="94"/>
      <c r="LKV673" s="59"/>
      <c r="LKW673" s="60"/>
      <c r="LKX673" s="94"/>
      <c r="LKY673" s="59"/>
      <c r="LKZ673" s="60"/>
      <c r="LLA673" s="94"/>
      <c r="LLB673" s="59"/>
      <c r="LLC673" s="60"/>
      <c r="LLD673" s="94"/>
      <c r="LLE673" s="59"/>
      <c r="LLF673" s="60"/>
      <c r="LLG673" s="94"/>
      <c r="LLH673" s="59"/>
      <c r="LLI673" s="60"/>
      <c r="LLJ673" s="94"/>
      <c r="LLK673" s="59"/>
      <c r="LLL673" s="60"/>
      <c r="LLM673" s="94"/>
      <c r="LLN673" s="59"/>
      <c r="LLO673" s="60"/>
      <c r="LLP673" s="94"/>
      <c r="LLQ673" s="59"/>
      <c r="LLR673" s="60"/>
      <c r="LLS673" s="94"/>
      <c r="LLT673" s="59"/>
      <c r="LLU673" s="60"/>
      <c r="LLV673" s="94"/>
      <c r="LLW673" s="59"/>
      <c r="LLX673" s="60"/>
      <c r="LLY673" s="94"/>
      <c r="LLZ673" s="59"/>
      <c r="LMA673" s="60"/>
      <c r="LMB673" s="94"/>
      <c r="LMC673" s="59"/>
      <c r="LMD673" s="60"/>
      <c r="LME673" s="94"/>
      <c r="LMF673" s="59"/>
      <c r="LMG673" s="60"/>
      <c r="LMH673" s="94"/>
      <c r="LMI673" s="59"/>
      <c r="LMJ673" s="60"/>
      <c r="LMK673" s="94"/>
      <c r="LML673" s="59"/>
      <c r="LMM673" s="60"/>
      <c r="LMN673" s="94"/>
      <c r="LMO673" s="59"/>
      <c r="LMP673" s="60"/>
      <c r="LMQ673" s="94"/>
      <c r="LMR673" s="59"/>
      <c r="LMS673" s="60"/>
      <c r="LMT673" s="94"/>
      <c r="LMU673" s="59"/>
      <c r="LMV673" s="60"/>
      <c r="LMW673" s="94"/>
      <c r="LMX673" s="59"/>
      <c r="LMY673" s="60"/>
      <c r="LMZ673" s="94"/>
      <c r="LNA673" s="59"/>
      <c r="LNB673" s="60"/>
      <c r="LNC673" s="94"/>
      <c r="LND673" s="59"/>
      <c r="LNE673" s="60"/>
      <c r="LNF673" s="94"/>
      <c r="LNG673" s="59"/>
      <c r="LNH673" s="60"/>
      <c r="LNI673" s="94"/>
      <c r="LNJ673" s="59"/>
      <c r="LNK673" s="60"/>
      <c r="LNL673" s="94"/>
      <c r="LNM673" s="59"/>
      <c r="LNN673" s="60"/>
      <c r="LNO673" s="94"/>
      <c r="LNP673" s="59"/>
      <c r="LNQ673" s="60"/>
      <c r="LNR673" s="94"/>
      <c r="LNS673" s="59"/>
      <c r="LNT673" s="60"/>
      <c r="LNU673" s="94"/>
      <c r="LNV673" s="59"/>
      <c r="LNW673" s="60"/>
      <c r="LNX673" s="94"/>
      <c r="LNY673" s="59"/>
      <c r="LNZ673" s="60"/>
      <c r="LOA673" s="94"/>
      <c r="LOB673" s="59"/>
      <c r="LOC673" s="60"/>
      <c r="LOD673" s="94"/>
      <c r="LOE673" s="59"/>
      <c r="LOF673" s="60"/>
      <c r="LOG673" s="94"/>
      <c r="LOH673" s="59"/>
      <c r="LOI673" s="60"/>
      <c r="LOJ673" s="94"/>
      <c r="LOK673" s="59"/>
      <c r="LOL673" s="60"/>
      <c r="LOM673" s="94"/>
      <c r="LON673" s="59"/>
      <c r="LOO673" s="60"/>
      <c r="LOP673" s="94"/>
      <c r="LOQ673" s="59"/>
      <c r="LOR673" s="60"/>
      <c r="LOS673" s="94"/>
      <c r="LOT673" s="59"/>
      <c r="LOU673" s="60"/>
      <c r="LOV673" s="94"/>
      <c r="LOW673" s="59"/>
      <c r="LOX673" s="60"/>
      <c r="LOY673" s="94"/>
      <c r="LOZ673" s="59"/>
      <c r="LPA673" s="60"/>
      <c r="LPB673" s="94"/>
      <c r="LPC673" s="59"/>
      <c r="LPD673" s="60"/>
      <c r="LPE673" s="94"/>
      <c r="LPF673" s="59"/>
      <c r="LPG673" s="60"/>
      <c r="LPH673" s="94"/>
      <c r="LPI673" s="59"/>
      <c r="LPJ673" s="60"/>
      <c r="LPK673" s="94"/>
      <c r="LPL673" s="59"/>
      <c r="LPM673" s="60"/>
      <c r="LPN673" s="94"/>
      <c r="LPO673" s="59"/>
      <c r="LPP673" s="60"/>
      <c r="LPQ673" s="94"/>
      <c r="LPR673" s="59"/>
      <c r="LPS673" s="60"/>
      <c r="LPT673" s="94"/>
      <c r="LPU673" s="59"/>
      <c r="LPV673" s="60"/>
      <c r="LPW673" s="94"/>
      <c r="LPX673" s="59"/>
      <c r="LPY673" s="60"/>
      <c r="LPZ673" s="94"/>
      <c r="LQA673" s="59"/>
      <c r="LQB673" s="60"/>
      <c r="LQC673" s="94"/>
      <c r="LQD673" s="59"/>
      <c r="LQE673" s="60"/>
      <c r="LQF673" s="94"/>
      <c r="LQG673" s="59"/>
      <c r="LQH673" s="60"/>
      <c r="LQI673" s="94"/>
      <c r="LQJ673" s="59"/>
      <c r="LQK673" s="60"/>
      <c r="LQL673" s="94"/>
      <c r="LQM673" s="59"/>
      <c r="LQN673" s="60"/>
      <c r="LQO673" s="94"/>
      <c r="LQP673" s="59"/>
      <c r="LQQ673" s="60"/>
      <c r="LQR673" s="94"/>
      <c r="LQS673" s="59"/>
      <c r="LQT673" s="60"/>
      <c r="LQU673" s="94"/>
      <c r="LQV673" s="59"/>
      <c r="LQW673" s="60"/>
      <c r="LQX673" s="94"/>
      <c r="LQY673" s="59"/>
      <c r="LQZ673" s="60"/>
      <c r="LRA673" s="94"/>
      <c r="LRB673" s="59"/>
      <c r="LRC673" s="60"/>
      <c r="LRD673" s="94"/>
      <c r="LRE673" s="59"/>
      <c r="LRF673" s="60"/>
      <c r="LRG673" s="94"/>
      <c r="LRH673" s="59"/>
      <c r="LRI673" s="60"/>
      <c r="LRJ673" s="94"/>
      <c r="LRK673" s="59"/>
      <c r="LRL673" s="60"/>
      <c r="LRM673" s="94"/>
      <c r="LRN673" s="59"/>
      <c r="LRO673" s="60"/>
      <c r="LRP673" s="94"/>
      <c r="LRQ673" s="59"/>
      <c r="LRR673" s="60"/>
      <c r="LRS673" s="94"/>
      <c r="LRT673" s="59"/>
      <c r="LRU673" s="60"/>
      <c r="LRV673" s="94"/>
      <c r="LRW673" s="59"/>
      <c r="LRX673" s="60"/>
      <c r="LRY673" s="94"/>
      <c r="LRZ673" s="59"/>
      <c r="LSA673" s="60"/>
      <c r="LSB673" s="94"/>
      <c r="LSC673" s="59"/>
      <c r="LSD673" s="60"/>
      <c r="LSE673" s="94"/>
      <c r="LSF673" s="59"/>
      <c r="LSG673" s="60"/>
      <c r="LSH673" s="94"/>
      <c r="LSI673" s="59"/>
      <c r="LSJ673" s="60"/>
      <c r="LSK673" s="94"/>
      <c r="LSL673" s="59"/>
      <c r="LSM673" s="60"/>
      <c r="LSN673" s="94"/>
      <c r="LSO673" s="59"/>
      <c r="LSP673" s="60"/>
      <c r="LSQ673" s="94"/>
      <c r="LSR673" s="59"/>
      <c r="LSS673" s="60"/>
      <c r="LST673" s="94"/>
      <c r="LSU673" s="59"/>
      <c r="LSV673" s="60"/>
      <c r="LSW673" s="94"/>
      <c r="LSX673" s="59"/>
      <c r="LSY673" s="60"/>
      <c r="LSZ673" s="94"/>
      <c r="LTA673" s="59"/>
      <c r="LTB673" s="60"/>
      <c r="LTC673" s="94"/>
      <c r="LTD673" s="59"/>
      <c r="LTE673" s="60"/>
      <c r="LTF673" s="94"/>
      <c r="LTG673" s="59"/>
      <c r="LTH673" s="60"/>
      <c r="LTI673" s="94"/>
      <c r="LTJ673" s="59"/>
      <c r="LTK673" s="60"/>
      <c r="LTL673" s="94"/>
      <c r="LTM673" s="59"/>
      <c r="LTN673" s="60"/>
      <c r="LTO673" s="94"/>
      <c r="LTP673" s="59"/>
      <c r="LTQ673" s="60"/>
      <c r="LTR673" s="94"/>
      <c r="LTS673" s="59"/>
      <c r="LTT673" s="60"/>
      <c r="LTU673" s="94"/>
      <c r="LTV673" s="59"/>
      <c r="LTW673" s="60"/>
      <c r="LTX673" s="94"/>
      <c r="LTY673" s="59"/>
      <c r="LTZ673" s="60"/>
      <c r="LUA673" s="94"/>
      <c r="LUB673" s="59"/>
      <c r="LUC673" s="60"/>
      <c r="LUD673" s="94"/>
      <c r="LUE673" s="59"/>
      <c r="LUF673" s="60"/>
      <c r="LUG673" s="94"/>
      <c r="LUH673" s="59"/>
      <c r="LUI673" s="60"/>
      <c r="LUJ673" s="94"/>
      <c r="LUK673" s="59"/>
      <c r="LUL673" s="60"/>
      <c r="LUM673" s="94"/>
      <c r="LUN673" s="59"/>
      <c r="LUO673" s="60"/>
      <c r="LUP673" s="94"/>
      <c r="LUQ673" s="59"/>
      <c r="LUR673" s="60"/>
      <c r="LUS673" s="94"/>
      <c r="LUT673" s="59"/>
      <c r="LUU673" s="60"/>
      <c r="LUV673" s="94"/>
      <c r="LUW673" s="59"/>
      <c r="LUX673" s="60"/>
      <c r="LUY673" s="94"/>
      <c r="LUZ673" s="59"/>
      <c r="LVA673" s="60"/>
      <c r="LVB673" s="94"/>
      <c r="LVC673" s="59"/>
      <c r="LVD673" s="60"/>
      <c r="LVE673" s="94"/>
      <c r="LVF673" s="59"/>
      <c r="LVG673" s="60"/>
      <c r="LVH673" s="94"/>
      <c r="LVI673" s="59"/>
      <c r="LVJ673" s="60"/>
      <c r="LVK673" s="94"/>
      <c r="LVL673" s="59"/>
      <c r="LVM673" s="60"/>
      <c r="LVN673" s="94"/>
      <c r="LVO673" s="59"/>
      <c r="LVP673" s="60"/>
      <c r="LVQ673" s="94"/>
      <c r="LVR673" s="59"/>
      <c r="LVS673" s="60"/>
      <c r="LVT673" s="94"/>
      <c r="LVU673" s="59"/>
      <c r="LVV673" s="60"/>
      <c r="LVW673" s="94"/>
      <c r="LVX673" s="59"/>
      <c r="LVY673" s="60"/>
      <c r="LVZ673" s="94"/>
      <c r="LWA673" s="59"/>
      <c r="LWB673" s="60"/>
      <c r="LWC673" s="94"/>
      <c r="LWD673" s="59"/>
      <c r="LWE673" s="60"/>
      <c r="LWF673" s="94"/>
      <c r="LWG673" s="59"/>
      <c r="LWH673" s="60"/>
      <c r="LWI673" s="94"/>
      <c r="LWJ673" s="59"/>
      <c r="LWK673" s="60"/>
      <c r="LWL673" s="94"/>
      <c r="LWM673" s="59"/>
      <c r="LWN673" s="60"/>
      <c r="LWO673" s="94"/>
      <c r="LWP673" s="59"/>
      <c r="LWQ673" s="60"/>
      <c r="LWR673" s="94"/>
      <c r="LWS673" s="59"/>
      <c r="LWT673" s="60"/>
      <c r="LWU673" s="94"/>
      <c r="LWV673" s="59"/>
      <c r="LWW673" s="60"/>
      <c r="LWX673" s="94"/>
      <c r="LWY673" s="59"/>
      <c r="LWZ673" s="60"/>
      <c r="LXA673" s="94"/>
      <c r="LXB673" s="59"/>
      <c r="LXC673" s="60"/>
      <c r="LXD673" s="94"/>
      <c r="LXE673" s="59"/>
      <c r="LXF673" s="60"/>
      <c r="LXG673" s="94"/>
      <c r="LXH673" s="59"/>
      <c r="LXI673" s="60"/>
      <c r="LXJ673" s="94"/>
      <c r="LXK673" s="59"/>
      <c r="LXL673" s="60"/>
      <c r="LXM673" s="94"/>
      <c r="LXN673" s="59"/>
      <c r="LXO673" s="60"/>
      <c r="LXP673" s="94"/>
      <c r="LXQ673" s="59"/>
      <c r="LXR673" s="60"/>
      <c r="LXS673" s="94"/>
      <c r="LXT673" s="59"/>
      <c r="LXU673" s="60"/>
      <c r="LXV673" s="94"/>
      <c r="LXW673" s="59"/>
      <c r="LXX673" s="60"/>
      <c r="LXY673" s="94"/>
      <c r="LXZ673" s="59"/>
      <c r="LYA673" s="60"/>
      <c r="LYB673" s="94"/>
      <c r="LYC673" s="59"/>
      <c r="LYD673" s="60"/>
      <c r="LYE673" s="94"/>
      <c r="LYF673" s="59"/>
      <c r="LYG673" s="60"/>
      <c r="LYH673" s="94"/>
      <c r="LYI673" s="59"/>
      <c r="LYJ673" s="60"/>
      <c r="LYK673" s="94"/>
      <c r="LYL673" s="59"/>
      <c r="LYM673" s="60"/>
      <c r="LYN673" s="94"/>
      <c r="LYO673" s="59"/>
      <c r="LYP673" s="60"/>
      <c r="LYQ673" s="94"/>
      <c r="LYR673" s="59"/>
      <c r="LYS673" s="60"/>
      <c r="LYT673" s="94"/>
      <c r="LYU673" s="59"/>
      <c r="LYV673" s="60"/>
      <c r="LYW673" s="94"/>
      <c r="LYX673" s="59"/>
      <c r="LYY673" s="60"/>
      <c r="LYZ673" s="94"/>
      <c r="LZA673" s="59"/>
      <c r="LZB673" s="60"/>
      <c r="LZC673" s="94"/>
      <c r="LZD673" s="59"/>
      <c r="LZE673" s="60"/>
      <c r="LZF673" s="94"/>
      <c r="LZG673" s="59"/>
      <c r="LZH673" s="60"/>
      <c r="LZI673" s="94"/>
      <c r="LZJ673" s="59"/>
      <c r="LZK673" s="60"/>
      <c r="LZL673" s="94"/>
      <c r="LZM673" s="59"/>
      <c r="LZN673" s="60"/>
      <c r="LZO673" s="94"/>
      <c r="LZP673" s="59"/>
      <c r="LZQ673" s="60"/>
      <c r="LZR673" s="94"/>
      <c r="LZS673" s="59"/>
      <c r="LZT673" s="60"/>
      <c r="LZU673" s="94"/>
      <c r="LZV673" s="59"/>
      <c r="LZW673" s="60"/>
      <c r="LZX673" s="94"/>
      <c r="LZY673" s="59"/>
      <c r="LZZ673" s="60"/>
      <c r="MAA673" s="94"/>
      <c r="MAB673" s="59"/>
      <c r="MAC673" s="60"/>
      <c r="MAD673" s="94"/>
      <c r="MAE673" s="59"/>
      <c r="MAF673" s="60"/>
      <c r="MAG673" s="94"/>
      <c r="MAH673" s="59"/>
      <c r="MAI673" s="60"/>
      <c r="MAJ673" s="94"/>
      <c r="MAK673" s="59"/>
      <c r="MAL673" s="60"/>
      <c r="MAM673" s="94"/>
      <c r="MAN673" s="59"/>
      <c r="MAO673" s="60"/>
      <c r="MAP673" s="94"/>
      <c r="MAQ673" s="59"/>
      <c r="MAR673" s="60"/>
      <c r="MAS673" s="94"/>
      <c r="MAT673" s="59"/>
      <c r="MAU673" s="60"/>
      <c r="MAV673" s="94"/>
      <c r="MAW673" s="59"/>
      <c r="MAX673" s="60"/>
      <c r="MAY673" s="94"/>
      <c r="MAZ673" s="59"/>
      <c r="MBA673" s="60"/>
      <c r="MBB673" s="94"/>
      <c r="MBC673" s="59"/>
      <c r="MBD673" s="60"/>
      <c r="MBE673" s="94"/>
      <c r="MBF673" s="59"/>
      <c r="MBG673" s="60"/>
      <c r="MBH673" s="94"/>
      <c r="MBI673" s="59"/>
      <c r="MBJ673" s="60"/>
      <c r="MBK673" s="94"/>
      <c r="MBL673" s="59"/>
      <c r="MBM673" s="60"/>
      <c r="MBN673" s="94"/>
      <c r="MBO673" s="59"/>
      <c r="MBP673" s="60"/>
      <c r="MBQ673" s="94"/>
      <c r="MBR673" s="59"/>
      <c r="MBS673" s="60"/>
      <c r="MBT673" s="94"/>
      <c r="MBU673" s="59"/>
      <c r="MBV673" s="60"/>
      <c r="MBW673" s="94"/>
      <c r="MBX673" s="59"/>
      <c r="MBY673" s="60"/>
      <c r="MBZ673" s="94"/>
      <c r="MCA673" s="59"/>
      <c r="MCB673" s="60"/>
      <c r="MCC673" s="94"/>
      <c r="MCD673" s="59"/>
      <c r="MCE673" s="60"/>
      <c r="MCF673" s="94"/>
      <c r="MCG673" s="59"/>
      <c r="MCH673" s="60"/>
      <c r="MCI673" s="94"/>
      <c r="MCJ673" s="59"/>
      <c r="MCK673" s="60"/>
      <c r="MCL673" s="94"/>
      <c r="MCM673" s="59"/>
      <c r="MCN673" s="60"/>
      <c r="MCO673" s="94"/>
      <c r="MCP673" s="59"/>
      <c r="MCQ673" s="60"/>
      <c r="MCR673" s="94"/>
      <c r="MCS673" s="59"/>
      <c r="MCT673" s="60"/>
      <c r="MCU673" s="94"/>
      <c r="MCV673" s="59"/>
      <c r="MCW673" s="60"/>
      <c r="MCX673" s="94"/>
      <c r="MCY673" s="59"/>
      <c r="MCZ673" s="60"/>
      <c r="MDA673" s="94"/>
      <c r="MDB673" s="59"/>
      <c r="MDC673" s="60"/>
      <c r="MDD673" s="94"/>
      <c r="MDE673" s="59"/>
      <c r="MDF673" s="60"/>
      <c r="MDG673" s="94"/>
      <c r="MDH673" s="59"/>
      <c r="MDI673" s="60"/>
      <c r="MDJ673" s="94"/>
      <c r="MDK673" s="59"/>
      <c r="MDL673" s="60"/>
      <c r="MDM673" s="94"/>
      <c r="MDN673" s="59"/>
      <c r="MDO673" s="60"/>
      <c r="MDP673" s="94"/>
      <c r="MDQ673" s="59"/>
      <c r="MDR673" s="60"/>
      <c r="MDS673" s="94"/>
      <c r="MDT673" s="59"/>
      <c r="MDU673" s="60"/>
      <c r="MDV673" s="94"/>
      <c r="MDW673" s="59"/>
      <c r="MDX673" s="60"/>
      <c r="MDY673" s="94"/>
      <c r="MDZ673" s="59"/>
      <c r="MEA673" s="60"/>
      <c r="MEB673" s="94"/>
      <c r="MEC673" s="59"/>
      <c r="MED673" s="60"/>
      <c r="MEE673" s="94"/>
      <c r="MEF673" s="59"/>
      <c r="MEG673" s="60"/>
      <c r="MEH673" s="94"/>
      <c r="MEI673" s="59"/>
      <c r="MEJ673" s="60"/>
      <c r="MEK673" s="94"/>
      <c r="MEL673" s="59"/>
      <c r="MEM673" s="60"/>
      <c r="MEN673" s="94"/>
      <c r="MEO673" s="59"/>
      <c r="MEP673" s="60"/>
      <c r="MEQ673" s="94"/>
      <c r="MER673" s="59"/>
      <c r="MES673" s="60"/>
      <c r="MET673" s="94"/>
      <c r="MEU673" s="59"/>
      <c r="MEV673" s="60"/>
      <c r="MEW673" s="94"/>
      <c r="MEX673" s="59"/>
      <c r="MEY673" s="60"/>
      <c r="MEZ673" s="94"/>
      <c r="MFA673" s="59"/>
      <c r="MFB673" s="60"/>
      <c r="MFC673" s="94"/>
      <c r="MFD673" s="59"/>
      <c r="MFE673" s="60"/>
      <c r="MFF673" s="94"/>
      <c r="MFG673" s="59"/>
      <c r="MFH673" s="60"/>
      <c r="MFI673" s="94"/>
      <c r="MFJ673" s="59"/>
      <c r="MFK673" s="60"/>
      <c r="MFL673" s="94"/>
      <c r="MFM673" s="59"/>
      <c r="MFN673" s="60"/>
      <c r="MFO673" s="94"/>
      <c r="MFP673" s="59"/>
      <c r="MFQ673" s="60"/>
      <c r="MFR673" s="94"/>
      <c r="MFS673" s="59"/>
      <c r="MFT673" s="60"/>
      <c r="MFU673" s="94"/>
      <c r="MFV673" s="59"/>
      <c r="MFW673" s="60"/>
      <c r="MFX673" s="94"/>
      <c r="MFY673" s="59"/>
      <c r="MFZ673" s="60"/>
      <c r="MGA673" s="94"/>
      <c r="MGB673" s="59"/>
      <c r="MGC673" s="60"/>
      <c r="MGD673" s="94"/>
      <c r="MGE673" s="59"/>
      <c r="MGF673" s="60"/>
      <c r="MGG673" s="94"/>
      <c r="MGH673" s="59"/>
      <c r="MGI673" s="60"/>
      <c r="MGJ673" s="94"/>
      <c r="MGK673" s="59"/>
      <c r="MGL673" s="60"/>
      <c r="MGM673" s="94"/>
      <c r="MGN673" s="59"/>
      <c r="MGO673" s="60"/>
      <c r="MGP673" s="94"/>
      <c r="MGQ673" s="59"/>
      <c r="MGR673" s="60"/>
      <c r="MGS673" s="94"/>
      <c r="MGT673" s="59"/>
      <c r="MGU673" s="60"/>
      <c r="MGV673" s="94"/>
      <c r="MGW673" s="59"/>
      <c r="MGX673" s="60"/>
      <c r="MGY673" s="94"/>
      <c r="MGZ673" s="59"/>
      <c r="MHA673" s="60"/>
      <c r="MHB673" s="94"/>
      <c r="MHC673" s="59"/>
      <c r="MHD673" s="60"/>
      <c r="MHE673" s="94"/>
      <c r="MHF673" s="59"/>
      <c r="MHG673" s="60"/>
      <c r="MHH673" s="94"/>
      <c r="MHI673" s="59"/>
      <c r="MHJ673" s="60"/>
      <c r="MHK673" s="94"/>
      <c r="MHL673" s="59"/>
      <c r="MHM673" s="60"/>
      <c r="MHN673" s="94"/>
      <c r="MHO673" s="59"/>
      <c r="MHP673" s="60"/>
      <c r="MHQ673" s="94"/>
      <c r="MHR673" s="59"/>
      <c r="MHS673" s="60"/>
      <c r="MHT673" s="94"/>
      <c r="MHU673" s="59"/>
      <c r="MHV673" s="60"/>
      <c r="MHW673" s="94"/>
      <c r="MHX673" s="59"/>
      <c r="MHY673" s="60"/>
      <c r="MHZ673" s="94"/>
      <c r="MIA673" s="59"/>
      <c r="MIB673" s="60"/>
      <c r="MIC673" s="94"/>
      <c r="MID673" s="59"/>
      <c r="MIE673" s="60"/>
      <c r="MIF673" s="94"/>
      <c r="MIG673" s="59"/>
      <c r="MIH673" s="60"/>
      <c r="MII673" s="94"/>
      <c r="MIJ673" s="59"/>
      <c r="MIK673" s="60"/>
      <c r="MIL673" s="94"/>
      <c r="MIM673" s="59"/>
      <c r="MIN673" s="60"/>
      <c r="MIO673" s="94"/>
      <c r="MIP673" s="59"/>
      <c r="MIQ673" s="60"/>
      <c r="MIR673" s="94"/>
      <c r="MIS673" s="59"/>
      <c r="MIT673" s="60"/>
      <c r="MIU673" s="94"/>
      <c r="MIV673" s="59"/>
      <c r="MIW673" s="60"/>
      <c r="MIX673" s="94"/>
      <c r="MIY673" s="59"/>
      <c r="MIZ673" s="60"/>
      <c r="MJA673" s="94"/>
      <c r="MJB673" s="59"/>
      <c r="MJC673" s="60"/>
      <c r="MJD673" s="94"/>
      <c r="MJE673" s="59"/>
      <c r="MJF673" s="60"/>
      <c r="MJG673" s="94"/>
      <c r="MJH673" s="59"/>
      <c r="MJI673" s="60"/>
      <c r="MJJ673" s="94"/>
      <c r="MJK673" s="59"/>
      <c r="MJL673" s="60"/>
      <c r="MJM673" s="94"/>
      <c r="MJN673" s="59"/>
      <c r="MJO673" s="60"/>
      <c r="MJP673" s="94"/>
      <c r="MJQ673" s="59"/>
      <c r="MJR673" s="60"/>
      <c r="MJS673" s="94"/>
      <c r="MJT673" s="59"/>
      <c r="MJU673" s="60"/>
      <c r="MJV673" s="94"/>
      <c r="MJW673" s="59"/>
      <c r="MJX673" s="60"/>
      <c r="MJY673" s="94"/>
      <c r="MJZ673" s="59"/>
      <c r="MKA673" s="60"/>
      <c r="MKB673" s="94"/>
      <c r="MKC673" s="59"/>
      <c r="MKD673" s="60"/>
      <c r="MKE673" s="94"/>
      <c r="MKF673" s="59"/>
      <c r="MKG673" s="60"/>
      <c r="MKH673" s="94"/>
      <c r="MKI673" s="59"/>
      <c r="MKJ673" s="60"/>
      <c r="MKK673" s="94"/>
      <c r="MKL673" s="59"/>
      <c r="MKM673" s="60"/>
      <c r="MKN673" s="94"/>
      <c r="MKO673" s="59"/>
      <c r="MKP673" s="60"/>
      <c r="MKQ673" s="94"/>
      <c r="MKR673" s="59"/>
      <c r="MKS673" s="60"/>
      <c r="MKT673" s="94"/>
      <c r="MKU673" s="59"/>
      <c r="MKV673" s="60"/>
      <c r="MKW673" s="94"/>
      <c r="MKX673" s="59"/>
      <c r="MKY673" s="60"/>
      <c r="MKZ673" s="94"/>
      <c r="MLA673" s="59"/>
      <c r="MLB673" s="60"/>
      <c r="MLC673" s="94"/>
      <c r="MLD673" s="59"/>
      <c r="MLE673" s="60"/>
      <c r="MLF673" s="94"/>
      <c r="MLG673" s="59"/>
      <c r="MLH673" s="60"/>
      <c r="MLI673" s="94"/>
      <c r="MLJ673" s="59"/>
      <c r="MLK673" s="60"/>
      <c r="MLL673" s="94"/>
      <c r="MLM673" s="59"/>
      <c r="MLN673" s="60"/>
      <c r="MLO673" s="94"/>
      <c r="MLP673" s="59"/>
      <c r="MLQ673" s="60"/>
      <c r="MLR673" s="94"/>
      <c r="MLS673" s="59"/>
      <c r="MLT673" s="60"/>
      <c r="MLU673" s="94"/>
      <c r="MLV673" s="59"/>
      <c r="MLW673" s="60"/>
      <c r="MLX673" s="94"/>
      <c r="MLY673" s="59"/>
      <c r="MLZ673" s="60"/>
      <c r="MMA673" s="94"/>
      <c r="MMB673" s="59"/>
      <c r="MMC673" s="60"/>
      <c r="MMD673" s="94"/>
      <c r="MME673" s="59"/>
      <c r="MMF673" s="60"/>
      <c r="MMG673" s="94"/>
      <c r="MMH673" s="59"/>
      <c r="MMI673" s="60"/>
      <c r="MMJ673" s="94"/>
      <c r="MMK673" s="59"/>
      <c r="MML673" s="60"/>
      <c r="MMM673" s="94"/>
      <c r="MMN673" s="59"/>
      <c r="MMO673" s="60"/>
      <c r="MMP673" s="94"/>
      <c r="MMQ673" s="59"/>
      <c r="MMR673" s="60"/>
      <c r="MMS673" s="94"/>
      <c r="MMT673" s="59"/>
      <c r="MMU673" s="60"/>
      <c r="MMV673" s="94"/>
      <c r="MMW673" s="59"/>
      <c r="MMX673" s="60"/>
      <c r="MMY673" s="94"/>
      <c r="MMZ673" s="59"/>
      <c r="MNA673" s="60"/>
      <c r="MNB673" s="94"/>
      <c r="MNC673" s="59"/>
      <c r="MND673" s="60"/>
      <c r="MNE673" s="94"/>
      <c r="MNF673" s="59"/>
      <c r="MNG673" s="60"/>
      <c r="MNH673" s="94"/>
      <c r="MNI673" s="59"/>
      <c r="MNJ673" s="60"/>
      <c r="MNK673" s="94"/>
      <c r="MNL673" s="59"/>
      <c r="MNM673" s="60"/>
      <c r="MNN673" s="94"/>
      <c r="MNO673" s="59"/>
      <c r="MNP673" s="60"/>
      <c r="MNQ673" s="94"/>
      <c r="MNR673" s="59"/>
      <c r="MNS673" s="60"/>
      <c r="MNT673" s="94"/>
      <c r="MNU673" s="59"/>
      <c r="MNV673" s="60"/>
      <c r="MNW673" s="94"/>
      <c r="MNX673" s="59"/>
      <c r="MNY673" s="60"/>
      <c r="MNZ673" s="94"/>
      <c r="MOA673" s="59"/>
      <c r="MOB673" s="60"/>
      <c r="MOC673" s="94"/>
      <c r="MOD673" s="59"/>
      <c r="MOE673" s="60"/>
      <c r="MOF673" s="94"/>
      <c r="MOG673" s="59"/>
      <c r="MOH673" s="60"/>
      <c r="MOI673" s="94"/>
      <c r="MOJ673" s="59"/>
      <c r="MOK673" s="60"/>
      <c r="MOL673" s="94"/>
      <c r="MOM673" s="59"/>
      <c r="MON673" s="60"/>
      <c r="MOO673" s="94"/>
      <c r="MOP673" s="59"/>
      <c r="MOQ673" s="60"/>
      <c r="MOR673" s="94"/>
      <c r="MOS673" s="59"/>
      <c r="MOT673" s="60"/>
      <c r="MOU673" s="94"/>
      <c r="MOV673" s="59"/>
      <c r="MOW673" s="60"/>
      <c r="MOX673" s="94"/>
      <c r="MOY673" s="59"/>
      <c r="MOZ673" s="60"/>
      <c r="MPA673" s="94"/>
      <c r="MPB673" s="59"/>
      <c r="MPC673" s="60"/>
      <c r="MPD673" s="94"/>
      <c r="MPE673" s="59"/>
      <c r="MPF673" s="60"/>
      <c r="MPG673" s="94"/>
      <c r="MPH673" s="59"/>
      <c r="MPI673" s="60"/>
      <c r="MPJ673" s="94"/>
      <c r="MPK673" s="59"/>
      <c r="MPL673" s="60"/>
      <c r="MPM673" s="94"/>
      <c r="MPN673" s="59"/>
      <c r="MPO673" s="60"/>
      <c r="MPP673" s="94"/>
      <c r="MPQ673" s="59"/>
      <c r="MPR673" s="60"/>
      <c r="MPS673" s="94"/>
      <c r="MPT673" s="59"/>
      <c r="MPU673" s="60"/>
      <c r="MPV673" s="94"/>
      <c r="MPW673" s="59"/>
      <c r="MPX673" s="60"/>
      <c r="MPY673" s="94"/>
      <c r="MPZ673" s="59"/>
      <c r="MQA673" s="60"/>
      <c r="MQB673" s="94"/>
      <c r="MQC673" s="59"/>
      <c r="MQD673" s="60"/>
      <c r="MQE673" s="94"/>
      <c r="MQF673" s="59"/>
      <c r="MQG673" s="60"/>
      <c r="MQH673" s="94"/>
      <c r="MQI673" s="59"/>
      <c r="MQJ673" s="60"/>
      <c r="MQK673" s="94"/>
      <c r="MQL673" s="59"/>
      <c r="MQM673" s="60"/>
      <c r="MQN673" s="94"/>
      <c r="MQO673" s="59"/>
      <c r="MQP673" s="60"/>
      <c r="MQQ673" s="94"/>
      <c r="MQR673" s="59"/>
      <c r="MQS673" s="60"/>
      <c r="MQT673" s="94"/>
      <c r="MQU673" s="59"/>
      <c r="MQV673" s="60"/>
      <c r="MQW673" s="94"/>
      <c r="MQX673" s="59"/>
      <c r="MQY673" s="60"/>
      <c r="MQZ673" s="94"/>
      <c r="MRA673" s="59"/>
      <c r="MRB673" s="60"/>
      <c r="MRC673" s="94"/>
      <c r="MRD673" s="59"/>
      <c r="MRE673" s="60"/>
      <c r="MRF673" s="94"/>
      <c r="MRG673" s="59"/>
      <c r="MRH673" s="60"/>
      <c r="MRI673" s="94"/>
      <c r="MRJ673" s="59"/>
      <c r="MRK673" s="60"/>
      <c r="MRL673" s="94"/>
      <c r="MRM673" s="59"/>
      <c r="MRN673" s="60"/>
      <c r="MRO673" s="94"/>
      <c r="MRP673" s="59"/>
      <c r="MRQ673" s="60"/>
      <c r="MRR673" s="94"/>
      <c r="MRS673" s="59"/>
      <c r="MRT673" s="60"/>
      <c r="MRU673" s="94"/>
      <c r="MRV673" s="59"/>
      <c r="MRW673" s="60"/>
      <c r="MRX673" s="94"/>
      <c r="MRY673" s="59"/>
      <c r="MRZ673" s="60"/>
      <c r="MSA673" s="94"/>
      <c r="MSB673" s="59"/>
      <c r="MSC673" s="60"/>
      <c r="MSD673" s="94"/>
      <c r="MSE673" s="59"/>
      <c r="MSF673" s="60"/>
      <c r="MSG673" s="94"/>
      <c r="MSH673" s="59"/>
      <c r="MSI673" s="60"/>
      <c r="MSJ673" s="94"/>
      <c r="MSK673" s="59"/>
      <c r="MSL673" s="60"/>
      <c r="MSM673" s="94"/>
      <c r="MSN673" s="59"/>
      <c r="MSO673" s="60"/>
      <c r="MSP673" s="94"/>
      <c r="MSQ673" s="59"/>
      <c r="MSR673" s="60"/>
      <c r="MSS673" s="94"/>
      <c r="MST673" s="59"/>
      <c r="MSU673" s="60"/>
      <c r="MSV673" s="94"/>
      <c r="MSW673" s="59"/>
      <c r="MSX673" s="60"/>
      <c r="MSY673" s="94"/>
      <c r="MSZ673" s="59"/>
      <c r="MTA673" s="60"/>
      <c r="MTB673" s="94"/>
      <c r="MTC673" s="59"/>
      <c r="MTD673" s="60"/>
      <c r="MTE673" s="94"/>
      <c r="MTF673" s="59"/>
      <c r="MTG673" s="60"/>
      <c r="MTH673" s="94"/>
      <c r="MTI673" s="59"/>
      <c r="MTJ673" s="60"/>
      <c r="MTK673" s="94"/>
      <c r="MTL673" s="59"/>
      <c r="MTM673" s="60"/>
      <c r="MTN673" s="94"/>
      <c r="MTO673" s="59"/>
      <c r="MTP673" s="60"/>
      <c r="MTQ673" s="94"/>
      <c r="MTR673" s="59"/>
      <c r="MTS673" s="60"/>
      <c r="MTT673" s="94"/>
      <c r="MTU673" s="59"/>
      <c r="MTV673" s="60"/>
      <c r="MTW673" s="94"/>
      <c r="MTX673" s="59"/>
      <c r="MTY673" s="60"/>
      <c r="MTZ673" s="94"/>
      <c r="MUA673" s="59"/>
      <c r="MUB673" s="60"/>
      <c r="MUC673" s="94"/>
      <c r="MUD673" s="59"/>
      <c r="MUE673" s="60"/>
      <c r="MUF673" s="94"/>
      <c r="MUG673" s="59"/>
      <c r="MUH673" s="60"/>
      <c r="MUI673" s="94"/>
      <c r="MUJ673" s="59"/>
      <c r="MUK673" s="60"/>
      <c r="MUL673" s="94"/>
      <c r="MUM673" s="59"/>
      <c r="MUN673" s="60"/>
      <c r="MUO673" s="94"/>
      <c r="MUP673" s="59"/>
      <c r="MUQ673" s="60"/>
      <c r="MUR673" s="94"/>
      <c r="MUS673" s="59"/>
      <c r="MUT673" s="60"/>
      <c r="MUU673" s="94"/>
      <c r="MUV673" s="59"/>
      <c r="MUW673" s="60"/>
      <c r="MUX673" s="94"/>
      <c r="MUY673" s="59"/>
      <c r="MUZ673" s="60"/>
      <c r="MVA673" s="94"/>
      <c r="MVB673" s="59"/>
      <c r="MVC673" s="60"/>
      <c r="MVD673" s="94"/>
      <c r="MVE673" s="59"/>
      <c r="MVF673" s="60"/>
      <c r="MVG673" s="94"/>
      <c r="MVH673" s="59"/>
      <c r="MVI673" s="60"/>
      <c r="MVJ673" s="94"/>
      <c r="MVK673" s="59"/>
      <c r="MVL673" s="60"/>
      <c r="MVM673" s="94"/>
      <c r="MVN673" s="59"/>
      <c r="MVO673" s="60"/>
      <c r="MVP673" s="94"/>
      <c r="MVQ673" s="59"/>
      <c r="MVR673" s="60"/>
      <c r="MVS673" s="94"/>
      <c r="MVT673" s="59"/>
      <c r="MVU673" s="60"/>
      <c r="MVV673" s="94"/>
      <c r="MVW673" s="59"/>
      <c r="MVX673" s="60"/>
      <c r="MVY673" s="94"/>
      <c r="MVZ673" s="59"/>
      <c r="MWA673" s="60"/>
      <c r="MWB673" s="94"/>
      <c r="MWC673" s="59"/>
      <c r="MWD673" s="60"/>
      <c r="MWE673" s="94"/>
      <c r="MWF673" s="59"/>
      <c r="MWG673" s="60"/>
      <c r="MWH673" s="94"/>
      <c r="MWI673" s="59"/>
      <c r="MWJ673" s="60"/>
      <c r="MWK673" s="94"/>
      <c r="MWL673" s="59"/>
      <c r="MWM673" s="60"/>
      <c r="MWN673" s="94"/>
      <c r="MWO673" s="59"/>
      <c r="MWP673" s="60"/>
      <c r="MWQ673" s="94"/>
      <c r="MWR673" s="59"/>
      <c r="MWS673" s="60"/>
      <c r="MWT673" s="94"/>
      <c r="MWU673" s="59"/>
      <c r="MWV673" s="60"/>
      <c r="MWW673" s="94"/>
      <c r="MWX673" s="59"/>
      <c r="MWY673" s="60"/>
      <c r="MWZ673" s="94"/>
      <c r="MXA673" s="59"/>
      <c r="MXB673" s="60"/>
      <c r="MXC673" s="94"/>
      <c r="MXD673" s="59"/>
      <c r="MXE673" s="60"/>
      <c r="MXF673" s="94"/>
      <c r="MXG673" s="59"/>
      <c r="MXH673" s="60"/>
      <c r="MXI673" s="94"/>
      <c r="MXJ673" s="59"/>
      <c r="MXK673" s="60"/>
      <c r="MXL673" s="94"/>
      <c r="MXM673" s="59"/>
      <c r="MXN673" s="60"/>
      <c r="MXO673" s="94"/>
      <c r="MXP673" s="59"/>
      <c r="MXQ673" s="60"/>
      <c r="MXR673" s="94"/>
      <c r="MXS673" s="59"/>
      <c r="MXT673" s="60"/>
      <c r="MXU673" s="94"/>
      <c r="MXV673" s="59"/>
      <c r="MXW673" s="60"/>
      <c r="MXX673" s="94"/>
      <c r="MXY673" s="59"/>
      <c r="MXZ673" s="60"/>
      <c r="MYA673" s="94"/>
      <c r="MYB673" s="59"/>
      <c r="MYC673" s="60"/>
      <c r="MYD673" s="94"/>
      <c r="MYE673" s="59"/>
      <c r="MYF673" s="60"/>
      <c r="MYG673" s="94"/>
      <c r="MYH673" s="59"/>
      <c r="MYI673" s="60"/>
      <c r="MYJ673" s="94"/>
      <c r="MYK673" s="59"/>
      <c r="MYL673" s="60"/>
      <c r="MYM673" s="94"/>
      <c r="MYN673" s="59"/>
      <c r="MYO673" s="60"/>
      <c r="MYP673" s="94"/>
      <c r="MYQ673" s="59"/>
      <c r="MYR673" s="60"/>
      <c r="MYS673" s="94"/>
      <c r="MYT673" s="59"/>
      <c r="MYU673" s="60"/>
      <c r="MYV673" s="94"/>
      <c r="MYW673" s="59"/>
      <c r="MYX673" s="60"/>
      <c r="MYY673" s="94"/>
      <c r="MYZ673" s="59"/>
      <c r="MZA673" s="60"/>
      <c r="MZB673" s="94"/>
      <c r="MZC673" s="59"/>
      <c r="MZD673" s="60"/>
      <c r="MZE673" s="94"/>
      <c r="MZF673" s="59"/>
      <c r="MZG673" s="60"/>
      <c r="MZH673" s="94"/>
      <c r="MZI673" s="59"/>
      <c r="MZJ673" s="60"/>
      <c r="MZK673" s="94"/>
      <c r="MZL673" s="59"/>
      <c r="MZM673" s="60"/>
      <c r="MZN673" s="94"/>
      <c r="MZO673" s="59"/>
      <c r="MZP673" s="60"/>
      <c r="MZQ673" s="94"/>
      <c r="MZR673" s="59"/>
      <c r="MZS673" s="60"/>
      <c r="MZT673" s="94"/>
      <c r="MZU673" s="59"/>
      <c r="MZV673" s="60"/>
      <c r="MZW673" s="94"/>
      <c r="MZX673" s="59"/>
      <c r="MZY673" s="60"/>
      <c r="MZZ673" s="94"/>
      <c r="NAA673" s="59"/>
      <c r="NAB673" s="60"/>
      <c r="NAC673" s="94"/>
      <c r="NAD673" s="59"/>
      <c r="NAE673" s="60"/>
      <c r="NAF673" s="94"/>
      <c r="NAG673" s="59"/>
      <c r="NAH673" s="60"/>
      <c r="NAI673" s="94"/>
      <c r="NAJ673" s="59"/>
      <c r="NAK673" s="60"/>
      <c r="NAL673" s="94"/>
      <c r="NAM673" s="59"/>
      <c r="NAN673" s="60"/>
      <c r="NAO673" s="94"/>
      <c r="NAP673" s="59"/>
      <c r="NAQ673" s="60"/>
      <c r="NAR673" s="94"/>
      <c r="NAS673" s="59"/>
      <c r="NAT673" s="60"/>
      <c r="NAU673" s="94"/>
      <c r="NAV673" s="59"/>
      <c r="NAW673" s="60"/>
      <c r="NAX673" s="94"/>
      <c r="NAY673" s="59"/>
      <c r="NAZ673" s="60"/>
      <c r="NBA673" s="94"/>
      <c r="NBB673" s="59"/>
      <c r="NBC673" s="60"/>
      <c r="NBD673" s="94"/>
      <c r="NBE673" s="59"/>
      <c r="NBF673" s="60"/>
      <c r="NBG673" s="94"/>
      <c r="NBH673" s="59"/>
      <c r="NBI673" s="60"/>
      <c r="NBJ673" s="94"/>
      <c r="NBK673" s="59"/>
      <c r="NBL673" s="60"/>
      <c r="NBM673" s="94"/>
      <c r="NBN673" s="59"/>
      <c r="NBO673" s="60"/>
      <c r="NBP673" s="94"/>
      <c r="NBQ673" s="59"/>
      <c r="NBR673" s="60"/>
      <c r="NBS673" s="94"/>
      <c r="NBT673" s="59"/>
      <c r="NBU673" s="60"/>
      <c r="NBV673" s="94"/>
      <c r="NBW673" s="59"/>
      <c r="NBX673" s="60"/>
      <c r="NBY673" s="94"/>
      <c r="NBZ673" s="59"/>
      <c r="NCA673" s="60"/>
      <c r="NCB673" s="94"/>
      <c r="NCC673" s="59"/>
      <c r="NCD673" s="60"/>
      <c r="NCE673" s="94"/>
      <c r="NCF673" s="59"/>
      <c r="NCG673" s="60"/>
      <c r="NCH673" s="94"/>
      <c r="NCI673" s="59"/>
      <c r="NCJ673" s="60"/>
      <c r="NCK673" s="94"/>
      <c r="NCL673" s="59"/>
      <c r="NCM673" s="60"/>
      <c r="NCN673" s="94"/>
      <c r="NCO673" s="59"/>
      <c r="NCP673" s="60"/>
      <c r="NCQ673" s="94"/>
      <c r="NCR673" s="59"/>
      <c r="NCS673" s="60"/>
      <c r="NCT673" s="94"/>
      <c r="NCU673" s="59"/>
      <c r="NCV673" s="60"/>
      <c r="NCW673" s="94"/>
      <c r="NCX673" s="59"/>
      <c r="NCY673" s="60"/>
      <c r="NCZ673" s="94"/>
      <c r="NDA673" s="59"/>
      <c r="NDB673" s="60"/>
      <c r="NDC673" s="94"/>
      <c r="NDD673" s="59"/>
      <c r="NDE673" s="60"/>
      <c r="NDF673" s="94"/>
      <c r="NDG673" s="59"/>
      <c r="NDH673" s="60"/>
      <c r="NDI673" s="94"/>
      <c r="NDJ673" s="59"/>
      <c r="NDK673" s="60"/>
      <c r="NDL673" s="94"/>
      <c r="NDM673" s="59"/>
      <c r="NDN673" s="60"/>
      <c r="NDO673" s="94"/>
      <c r="NDP673" s="59"/>
      <c r="NDQ673" s="60"/>
      <c r="NDR673" s="94"/>
      <c r="NDS673" s="59"/>
      <c r="NDT673" s="60"/>
      <c r="NDU673" s="94"/>
      <c r="NDV673" s="59"/>
      <c r="NDW673" s="60"/>
      <c r="NDX673" s="94"/>
      <c r="NDY673" s="59"/>
      <c r="NDZ673" s="60"/>
      <c r="NEA673" s="94"/>
      <c r="NEB673" s="59"/>
      <c r="NEC673" s="60"/>
      <c r="NED673" s="94"/>
      <c r="NEE673" s="59"/>
      <c r="NEF673" s="60"/>
      <c r="NEG673" s="94"/>
      <c r="NEH673" s="59"/>
      <c r="NEI673" s="60"/>
      <c r="NEJ673" s="94"/>
      <c r="NEK673" s="59"/>
      <c r="NEL673" s="60"/>
      <c r="NEM673" s="94"/>
      <c r="NEN673" s="59"/>
      <c r="NEO673" s="60"/>
      <c r="NEP673" s="94"/>
      <c r="NEQ673" s="59"/>
      <c r="NER673" s="60"/>
      <c r="NES673" s="94"/>
      <c r="NET673" s="59"/>
      <c r="NEU673" s="60"/>
      <c r="NEV673" s="94"/>
      <c r="NEW673" s="59"/>
      <c r="NEX673" s="60"/>
      <c r="NEY673" s="94"/>
      <c r="NEZ673" s="59"/>
      <c r="NFA673" s="60"/>
      <c r="NFB673" s="94"/>
      <c r="NFC673" s="59"/>
      <c r="NFD673" s="60"/>
      <c r="NFE673" s="94"/>
      <c r="NFF673" s="59"/>
      <c r="NFG673" s="60"/>
      <c r="NFH673" s="94"/>
      <c r="NFI673" s="59"/>
      <c r="NFJ673" s="60"/>
      <c r="NFK673" s="94"/>
      <c r="NFL673" s="59"/>
      <c r="NFM673" s="60"/>
      <c r="NFN673" s="94"/>
      <c r="NFO673" s="59"/>
      <c r="NFP673" s="60"/>
      <c r="NFQ673" s="94"/>
      <c r="NFR673" s="59"/>
      <c r="NFS673" s="60"/>
      <c r="NFT673" s="94"/>
      <c r="NFU673" s="59"/>
      <c r="NFV673" s="60"/>
      <c r="NFW673" s="94"/>
      <c r="NFX673" s="59"/>
      <c r="NFY673" s="60"/>
      <c r="NFZ673" s="94"/>
      <c r="NGA673" s="59"/>
      <c r="NGB673" s="60"/>
      <c r="NGC673" s="94"/>
      <c r="NGD673" s="59"/>
      <c r="NGE673" s="60"/>
      <c r="NGF673" s="94"/>
      <c r="NGG673" s="59"/>
      <c r="NGH673" s="60"/>
      <c r="NGI673" s="94"/>
      <c r="NGJ673" s="59"/>
      <c r="NGK673" s="60"/>
      <c r="NGL673" s="94"/>
      <c r="NGM673" s="59"/>
      <c r="NGN673" s="60"/>
      <c r="NGO673" s="94"/>
      <c r="NGP673" s="59"/>
      <c r="NGQ673" s="60"/>
      <c r="NGR673" s="94"/>
      <c r="NGS673" s="59"/>
      <c r="NGT673" s="60"/>
      <c r="NGU673" s="94"/>
      <c r="NGV673" s="59"/>
      <c r="NGW673" s="60"/>
      <c r="NGX673" s="94"/>
      <c r="NGY673" s="59"/>
      <c r="NGZ673" s="60"/>
      <c r="NHA673" s="94"/>
      <c r="NHB673" s="59"/>
      <c r="NHC673" s="60"/>
      <c r="NHD673" s="94"/>
      <c r="NHE673" s="59"/>
      <c r="NHF673" s="60"/>
      <c r="NHG673" s="94"/>
      <c r="NHH673" s="59"/>
      <c r="NHI673" s="60"/>
      <c r="NHJ673" s="94"/>
      <c r="NHK673" s="59"/>
      <c r="NHL673" s="60"/>
      <c r="NHM673" s="94"/>
      <c r="NHN673" s="59"/>
      <c r="NHO673" s="60"/>
      <c r="NHP673" s="94"/>
      <c r="NHQ673" s="59"/>
      <c r="NHR673" s="60"/>
      <c r="NHS673" s="94"/>
      <c r="NHT673" s="59"/>
      <c r="NHU673" s="60"/>
      <c r="NHV673" s="94"/>
      <c r="NHW673" s="59"/>
      <c r="NHX673" s="60"/>
      <c r="NHY673" s="94"/>
      <c r="NHZ673" s="59"/>
      <c r="NIA673" s="60"/>
      <c r="NIB673" s="94"/>
      <c r="NIC673" s="59"/>
      <c r="NID673" s="60"/>
      <c r="NIE673" s="94"/>
      <c r="NIF673" s="59"/>
      <c r="NIG673" s="60"/>
      <c r="NIH673" s="94"/>
      <c r="NII673" s="59"/>
      <c r="NIJ673" s="60"/>
      <c r="NIK673" s="94"/>
      <c r="NIL673" s="59"/>
      <c r="NIM673" s="60"/>
      <c r="NIN673" s="94"/>
      <c r="NIO673" s="59"/>
      <c r="NIP673" s="60"/>
      <c r="NIQ673" s="94"/>
      <c r="NIR673" s="59"/>
      <c r="NIS673" s="60"/>
      <c r="NIT673" s="94"/>
      <c r="NIU673" s="59"/>
      <c r="NIV673" s="60"/>
      <c r="NIW673" s="94"/>
      <c r="NIX673" s="59"/>
      <c r="NIY673" s="60"/>
      <c r="NIZ673" s="94"/>
      <c r="NJA673" s="59"/>
      <c r="NJB673" s="60"/>
      <c r="NJC673" s="94"/>
      <c r="NJD673" s="59"/>
      <c r="NJE673" s="60"/>
      <c r="NJF673" s="94"/>
      <c r="NJG673" s="59"/>
      <c r="NJH673" s="60"/>
      <c r="NJI673" s="94"/>
      <c r="NJJ673" s="59"/>
      <c r="NJK673" s="60"/>
      <c r="NJL673" s="94"/>
      <c r="NJM673" s="59"/>
      <c r="NJN673" s="60"/>
      <c r="NJO673" s="94"/>
      <c r="NJP673" s="59"/>
      <c r="NJQ673" s="60"/>
      <c r="NJR673" s="94"/>
      <c r="NJS673" s="59"/>
      <c r="NJT673" s="60"/>
      <c r="NJU673" s="94"/>
      <c r="NJV673" s="59"/>
      <c r="NJW673" s="60"/>
      <c r="NJX673" s="94"/>
      <c r="NJY673" s="59"/>
      <c r="NJZ673" s="60"/>
      <c r="NKA673" s="94"/>
      <c r="NKB673" s="59"/>
      <c r="NKC673" s="60"/>
      <c r="NKD673" s="94"/>
      <c r="NKE673" s="59"/>
      <c r="NKF673" s="60"/>
      <c r="NKG673" s="94"/>
      <c r="NKH673" s="59"/>
      <c r="NKI673" s="60"/>
      <c r="NKJ673" s="94"/>
      <c r="NKK673" s="59"/>
      <c r="NKL673" s="60"/>
      <c r="NKM673" s="94"/>
      <c r="NKN673" s="59"/>
      <c r="NKO673" s="60"/>
      <c r="NKP673" s="94"/>
      <c r="NKQ673" s="59"/>
      <c r="NKR673" s="60"/>
      <c r="NKS673" s="94"/>
      <c r="NKT673" s="59"/>
      <c r="NKU673" s="60"/>
      <c r="NKV673" s="94"/>
      <c r="NKW673" s="59"/>
      <c r="NKX673" s="60"/>
      <c r="NKY673" s="94"/>
      <c r="NKZ673" s="59"/>
      <c r="NLA673" s="60"/>
      <c r="NLB673" s="94"/>
      <c r="NLC673" s="59"/>
      <c r="NLD673" s="60"/>
      <c r="NLE673" s="94"/>
      <c r="NLF673" s="59"/>
      <c r="NLG673" s="60"/>
      <c r="NLH673" s="94"/>
      <c r="NLI673" s="59"/>
      <c r="NLJ673" s="60"/>
      <c r="NLK673" s="94"/>
      <c r="NLL673" s="59"/>
      <c r="NLM673" s="60"/>
      <c r="NLN673" s="94"/>
      <c r="NLO673" s="59"/>
      <c r="NLP673" s="60"/>
      <c r="NLQ673" s="94"/>
      <c r="NLR673" s="59"/>
      <c r="NLS673" s="60"/>
      <c r="NLT673" s="94"/>
      <c r="NLU673" s="59"/>
      <c r="NLV673" s="60"/>
      <c r="NLW673" s="94"/>
      <c r="NLX673" s="59"/>
      <c r="NLY673" s="60"/>
      <c r="NLZ673" s="94"/>
      <c r="NMA673" s="59"/>
      <c r="NMB673" s="60"/>
      <c r="NMC673" s="94"/>
      <c r="NMD673" s="59"/>
      <c r="NME673" s="60"/>
      <c r="NMF673" s="94"/>
      <c r="NMG673" s="59"/>
      <c r="NMH673" s="60"/>
      <c r="NMI673" s="94"/>
      <c r="NMJ673" s="59"/>
      <c r="NMK673" s="60"/>
      <c r="NML673" s="94"/>
      <c r="NMM673" s="59"/>
      <c r="NMN673" s="60"/>
      <c r="NMO673" s="94"/>
      <c r="NMP673" s="59"/>
      <c r="NMQ673" s="60"/>
      <c r="NMR673" s="94"/>
      <c r="NMS673" s="59"/>
      <c r="NMT673" s="60"/>
      <c r="NMU673" s="94"/>
      <c r="NMV673" s="59"/>
      <c r="NMW673" s="60"/>
      <c r="NMX673" s="94"/>
      <c r="NMY673" s="59"/>
      <c r="NMZ673" s="60"/>
      <c r="NNA673" s="94"/>
      <c r="NNB673" s="59"/>
      <c r="NNC673" s="60"/>
      <c r="NND673" s="94"/>
      <c r="NNE673" s="59"/>
      <c r="NNF673" s="60"/>
      <c r="NNG673" s="94"/>
      <c r="NNH673" s="59"/>
      <c r="NNI673" s="60"/>
      <c r="NNJ673" s="94"/>
      <c r="NNK673" s="59"/>
      <c r="NNL673" s="60"/>
      <c r="NNM673" s="94"/>
      <c r="NNN673" s="59"/>
      <c r="NNO673" s="60"/>
      <c r="NNP673" s="94"/>
      <c r="NNQ673" s="59"/>
      <c r="NNR673" s="60"/>
      <c r="NNS673" s="94"/>
      <c r="NNT673" s="59"/>
      <c r="NNU673" s="60"/>
      <c r="NNV673" s="94"/>
      <c r="NNW673" s="59"/>
      <c r="NNX673" s="60"/>
      <c r="NNY673" s="94"/>
      <c r="NNZ673" s="59"/>
      <c r="NOA673" s="60"/>
      <c r="NOB673" s="94"/>
      <c r="NOC673" s="59"/>
      <c r="NOD673" s="60"/>
      <c r="NOE673" s="94"/>
      <c r="NOF673" s="59"/>
      <c r="NOG673" s="60"/>
      <c r="NOH673" s="94"/>
      <c r="NOI673" s="59"/>
      <c r="NOJ673" s="60"/>
      <c r="NOK673" s="94"/>
      <c r="NOL673" s="59"/>
      <c r="NOM673" s="60"/>
      <c r="NON673" s="94"/>
      <c r="NOO673" s="59"/>
      <c r="NOP673" s="60"/>
      <c r="NOQ673" s="94"/>
      <c r="NOR673" s="59"/>
      <c r="NOS673" s="60"/>
      <c r="NOT673" s="94"/>
      <c r="NOU673" s="59"/>
      <c r="NOV673" s="60"/>
      <c r="NOW673" s="94"/>
      <c r="NOX673" s="59"/>
      <c r="NOY673" s="60"/>
      <c r="NOZ673" s="94"/>
      <c r="NPA673" s="59"/>
      <c r="NPB673" s="60"/>
      <c r="NPC673" s="94"/>
      <c r="NPD673" s="59"/>
      <c r="NPE673" s="60"/>
      <c r="NPF673" s="94"/>
      <c r="NPG673" s="59"/>
      <c r="NPH673" s="60"/>
      <c r="NPI673" s="94"/>
      <c r="NPJ673" s="59"/>
      <c r="NPK673" s="60"/>
      <c r="NPL673" s="94"/>
      <c r="NPM673" s="59"/>
      <c r="NPN673" s="60"/>
      <c r="NPO673" s="94"/>
      <c r="NPP673" s="59"/>
      <c r="NPQ673" s="60"/>
      <c r="NPR673" s="94"/>
      <c r="NPS673" s="59"/>
      <c r="NPT673" s="60"/>
      <c r="NPU673" s="94"/>
      <c r="NPV673" s="59"/>
      <c r="NPW673" s="60"/>
      <c r="NPX673" s="94"/>
      <c r="NPY673" s="59"/>
      <c r="NPZ673" s="60"/>
      <c r="NQA673" s="94"/>
      <c r="NQB673" s="59"/>
      <c r="NQC673" s="60"/>
      <c r="NQD673" s="94"/>
      <c r="NQE673" s="59"/>
      <c r="NQF673" s="60"/>
      <c r="NQG673" s="94"/>
      <c r="NQH673" s="59"/>
      <c r="NQI673" s="60"/>
      <c r="NQJ673" s="94"/>
      <c r="NQK673" s="59"/>
      <c r="NQL673" s="60"/>
      <c r="NQM673" s="94"/>
      <c r="NQN673" s="59"/>
      <c r="NQO673" s="60"/>
      <c r="NQP673" s="94"/>
      <c r="NQQ673" s="59"/>
      <c r="NQR673" s="60"/>
      <c r="NQS673" s="94"/>
      <c r="NQT673" s="59"/>
      <c r="NQU673" s="60"/>
      <c r="NQV673" s="94"/>
      <c r="NQW673" s="59"/>
      <c r="NQX673" s="60"/>
      <c r="NQY673" s="94"/>
      <c r="NQZ673" s="59"/>
      <c r="NRA673" s="60"/>
      <c r="NRB673" s="94"/>
      <c r="NRC673" s="59"/>
      <c r="NRD673" s="60"/>
      <c r="NRE673" s="94"/>
      <c r="NRF673" s="59"/>
      <c r="NRG673" s="60"/>
      <c r="NRH673" s="94"/>
      <c r="NRI673" s="59"/>
      <c r="NRJ673" s="60"/>
      <c r="NRK673" s="94"/>
      <c r="NRL673" s="59"/>
      <c r="NRM673" s="60"/>
      <c r="NRN673" s="94"/>
      <c r="NRO673" s="59"/>
      <c r="NRP673" s="60"/>
      <c r="NRQ673" s="94"/>
      <c r="NRR673" s="59"/>
      <c r="NRS673" s="60"/>
      <c r="NRT673" s="94"/>
      <c r="NRU673" s="59"/>
      <c r="NRV673" s="60"/>
      <c r="NRW673" s="94"/>
      <c r="NRX673" s="59"/>
      <c r="NRY673" s="60"/>
      <c r="NRZ673" s="94"/>
      <c r="NSA673" s="59"/>
      <c r="NSB673" s="60"/>
      <c r="NSC673" s="94"/>
      <c r="NSD673" s="59"/>
      <c r="NSE673" s="60"/>
      <c r="NSF673" s="94"/>
      <c r="NSG673" s="59"/>
      <c r="NSH673" s="60"/>
      <c r="NSI673" s="94"/>
      <c r="NSJ673" s="59"/>
      <c r="NSK673" s="60"/>
      <c r="NSL673" s="94"/>
      <c r="NSM673" s="59"/>
      <c r="NSN673" s="60"/>
      <c r="NSO673" s="94"/>
      <c r="NSP673" s="59"/>
      <c r="NSQ673" s="60"/>
      <c r="NSR673" s="94"/>
      <c r="NSS673" s="59"/>
      <c r="NST673" s="60"/>
      <c r="NSU673" s="94"/>
      <c r="NSV673" s="59"/>
      <c r="NSW673" s="60"/>
      <c r="NSX673" s="94"/>
      <c r="NSY673" s="59"/>
      <c r="NSZ673" s="60"/>
      <c r="NTA673" s="94"/>
      <c r="NTB673" s="59"/>
      <c r="NTC673" s="60"/>
      <c r="NTD673" s="94"/>
      <c r="NTE673" s="59"/>
      <c r="NTF673" s="60"/>
      <c r="NTG673" s="94"/>
      <c r="NTH673" s="59"/>
      <c r="NTI673" s="60"/>
      <c r="NTJ673" s="94"/>
      <c r="NTK673" s="59"/>
      <c r="NTL673" s="60"/>
      <c r="NTM673" s="94"/>
      <c r="NTN673" s="59"/>
      <c r="NTO673" s="60"/>
      <c r="NTP673" s="94"/>
      <c r="NTQ673" s="59"/>
      <c r="NTR673" s="60"/>
      <c r="NTS673" s="94"/>
      <c r="NTT673" s="59"/>
      <c r="NTU673" s="60"/>
      <c r="NTV673" s="94"/>
      <c r="NTW673" s="59"/>
      <c r="NTX673" s="60"/>
      <c r="NTY673" s="94"/>
      <c r="NTZ673" s="59"/>
      <c r="NUA673" s="60"/>
      <c r="NUB673" s="94"/>
      <c r="NUC673" s="59"/>
      <c r="NUD673" s="60"/>
      <c r="NUE673" s="94"/>
      <c r="NUF673" s="59"/>
      <c r="NUG673" s="60"/>
      <c r="NUH673" s="94"/>
      <c r="NUI673" s="59"/>
      <c r="NUJ673" s="60"/>
      <c r="NUK673" s="94"/>
      <c r="NUL673" s="59"/>
      <c r="NUM673" s="60"/>
      <c r="NUN673" s="94"/>
      <c r="NUO673" s="59"/>
      <c r="NUP673" s="60"/>
      <c r="NUQ673" s="94"/>
      <c r="NUR673" s="59"/>
      <c r="NUS673" s="60"/>
      <c r="NUT673" s="94"/>
      <c r="NUU673" s="59"/>
      <c r="NUV673" s="60"/>
      <c r="NUW673" s="94"/>
      <c r="NUX673" s="59"/>
      <c r="NUY673" s="60"/>
      <c r="NUZ673" s="94"/>
      <c r="NVA673" s="59"/>
      <c r="NVB673" s="60"/>
      <c r="NVC673" s="94"/>
      <c r="NVD673" s="59"/>
      <c r="NVE673" s="60"/>
      <c r="NVF673" s="94"/>
      <c r="NVG673" s="59"/>
      <c r="NVH673" s="60"/>
      <c r="NVI673" s="94"/>
      <c r="NVJ673" s="59"/>
      <c r="NVK673" s="60"/>
      <c r="NVL673" s="94"/>
      <c r="NVM673" s="59"/>
      <c r="NVN673" s="60"/>
      <c r="NVO673" s="94"/>
      <c r="NVP673" s="59"/>
      <c r="NVQ673" s="60"/>
      <c r="NVR673" s="94"/>
      <c r="NVS673" s="59"/>
      <c r="NVT673" s="60"/>
      <c r="NVU673" s="94"/>
      <c r="NVV673" s="59"/>
      <c r="NVW673" s="60"/>
      <c r="NVX673" s="94"/>
      <c r="NVY673" s="59"/>
      <c r="NVZ673" s="60"/>
      <c r="NWA673" s="94"/>
      <c r="NWB673" s="59"/>
      <c r="NWC673" s="60"/>
      <c r="NWD673" s="94"/>
      <c r="NWE673" s="59"/>
      <c r="NWF673" s="60"/>
      <c r="NWG673" s="94"/>
      <c r="NWH673" s="59"/>
      <c r="NWI673" s="60"/>
      <c r="NWJ673" s="94"/>
      <c r="NWK673" s="59"/>
      <c r="NWL673" s="60"/>
      <c r="NWM673" s="94"/>
      <c r="NWN673" s="59"/>
      <c r="NWO673" s="60"/>
      <c r="NWP673" s="94"/>
      <c r="NWQ673" s="59"/>
      <c r="NWR673" s="60"/>
      <c r="NWS673" s="94"/>
      <c r="NWT673" s="59"/>
      <c r="NWU673" s="60"/>
      <c r="NWV673" s="94"/>
      <c r="NWW673" s="59"/>
      <c r="NWX673" s="60"/>
      <c r="NWY673" s="94"/>
      <c r="NWZ673" s="59"/>
      <c r="NXA673" s="60"/>
      <c r="NXB673" s="94"/>
      <c r="NXC673" s="59"/>
      <c r="NXD673" s="60"/>
      <c r="NXE673" s="94"/>
      <c r="NXF673" s="59"/>
      <c r="NXG673" s="60"/>
      <c r="NXH673" s="94"/>
      <c r="NXI673" s="59"/>
      <c r="NXJ673" s="60"/>
      <c r="NXK673" s="94"/>
      <c r="NXL673" s="59"/>
      <c r="NXM673" s="60"/>
      <c r="NXN673" s="94"/>
      <c r="NXO673" s="59"/>
      <c r="NXP673" s="60"/>
      <c r="NXQ673" s="94"/>
      <c r="NXR673" s="59"/>
      <c r="NXS673" s="60"/>
      <c r="NXT673" s="94"/>
      <c r="NXU673" s="59"/>
      <c r="NXV673" s="60"/>
      <c r="NXW673" s="94"/>
      <c r="NXX673" s="59"/>
      <c r="NXY673" s="60"/>
      <c r="NXZ673" s="94"/>
      <c r="NYA673" s="59"/>
      <c r="NYB673" s="60"/>
      <c r="NYC673" s="94"/>
      <c r="NYD673" s="59"/>
      <c r="NYE673" s="60"/>
      <c r="NYF673" s="94"/>
      <c r="NYG673" s="59"/>
      <c r="NYH673" s="60"/>
      <c r="NYI673" s="94"/>
      <c r="NYJ673" s="59"/>
      <c r="NYK673" s="60"/>
      <c r="NYL673" s="94"/>
      <c r="NYM673" s="59"/>
      <c r="NYN673" s="60"/>
      <c r="NYO673" s="94"/>
      <c r="NYP673" s="59"/>
      <c r="NYQ673" s="60"/>
      <c r="NYR673" s="94"/>
      <c r="NYS673" s="59"/>
      <c r="NYT673" s="60"/>
      <c r="NYU673" s="94"/>
      <c r="NYV673" s="59"/>
      <c r="NYW673" s="60"/>
      <c r="NYX673" s="94"/>
      <c r="NYY673" s="59"/>
      <c r="NYZ673" s="60"/>
      <c r="NZA673" s="94"/>
      <c r="NZB673" s="59"/>
      <c r="NZC673" s="60"/>
      <c r="NZD673" s="94"/>
      <c r="NZE673" s="59"/>
      <c r="NZF673" s="60"/>
      <c r="NZG673" s="94"/>
      <c r="NZH673" s="59"/>
      <c r="NZI673" s="60"/>
      <c r="NZJ673" s="94"/>
      <c r="NZK673" s="59"/>
      <c r="NZL673" s="60"/>
      <c r="NZM673" s="94"/>
      <c r="NZN673" s="59"/>
      <c r="NZO673" s="60"/>
      <c r="NZP673" s="94"/>
      <c r="NZQ673" s="59"/>
      <c r="NZR673" s="60"/>
      <c r="NZS673" s="94"/>
      <c r="NZT673" s="59"/>
      <c r="NZU673" s="60"/>
      <c r="NZV673" s="94"/>
      <c r="NZW673" s="59"/>
      <c r="NZX673" s="60"/>
      <c r="NZY673" s="94"/>
      <c r="NZZ673" s="59"/>
      <c r="OAA673" s="60"/>
      <c r="OAB673" s="94"/>
      <c r="OAC673" s="59"/>
      <c r="OAD673" s="60"/>
      <c r="OAE673" s="94"/>
      <c r="OAF673" s="59"/>
      <c r="OAG673" s="60"/>
      <c r="OAH673" s="94"/>
      <c r="OAI673" s="59"/>
      <c r="OAJ673" s="60"/>
      <c r="OAK673" s="94"/>
      <c r="OAL673" s="59"/>
      <c r="OAM673" s="60"/>
      <c r="OAN673" s="94"/>
      <c r="OAO673" s="59"/>
      <c r="OAP673" s="60"/>
      <c r="OAQ673" s="94"/>
      <c r="OAR673" s="59"/>
      <c r="OAS673" s="60"/>
      <c r="OAT673" s="94"/>
      <c r="OAU673" s="59"/>
      <c r="OAV673" s="60"/>
      <c r="OAW673" s="94"/>
      <c r="OAX673" s="59"/>
      <c r="OAY673" s="60"/>
      <c r="OAZ673" s="94"/>
      <c r="OBA673" s="59"/>
      <c r="OBB673" s="60"/>
      <c r="OBC673" s="94"/>
      <c r="OBD673" s="59"/>
      <c r="OBE673" s="60"/>
      <c r="OBF673" s="94"/>
      <c r="OBG673" s="59"/>
      <c r="OBH673" s="60"/>
      <c r="OBI673" s="94"/>
      <c r="OBJ673" s="59"/>
      <c r="OBK673" s="60"/>
      <c r="OBL673" s="94"/>
      <c r="OBM673" s="59"/>
      <c r="OBN673" s="60"/>
      <c r="OBO673" s="94"/>
      <c r="OBP673" s="59"/>
      <c r="OBQ673" s="60"/>
      <c r="OBR673" s="94"/>
      <c r="OBS673" s="59"/>
      <c r="OBT673" s="60"/>
      <c r="OBU673" s="94"/>
      <c r="OBV673" s="59"/>
      <c r="OBW673" s="60"/>
      <c r="OBX673" s="94"/>
      <c r="OBY673" s="59"/>
      <c r="OBZ673" s="60"/>
      <c r="OCA673" s="94"/>
      <c r="OCB673" s="59"/>
      <c r="OCC673" s="60"/>
      <c r="OCD673" s="94"/>
      <c r="OCE673" s="59"/>
      <c r="OCF673" s="60"/>
      <c r="OCG673" s="94"/>
      <c r="OCH673" s="59"/>
      <c r="OCI673" s="60"/>
      <c r="OCJ673" s="94"/>
      <c r="OCK673" s="59"/>
      <c r="OCL673" s="60"/>
      <c r="OCM673" s="94"/>
      <c r="OCN673" s="59"/>
      <c r="OCO673" s="60"/>
      <c r="OCP673" s="94"/>
      <c r="OCQ673" s="59"/>
      <c r="OCR673" s="60"/>
      <c r="OCS673" s="94"/>
      <c r="OCT673" s="59"/>
      <c r="OCU673" s="60"/>
      <c r="OCV673" s="94"/>
      <c r="OCW673" s="59"/>
      <c r="OCX673" s="60"/>
      <c r="OCY673" s="94"/>
      <c r="OCZ673" s="59"/>
      <c r="ODA673" s="60"/>
      <c r="ODB673" s="94"/>
      <c r="ODC673" s="59"/>
      <c r="ODD673" s="60"/>
      <c r="ODE673" s="94"/>
      <c r="ODF673" s="59"/>
      <c r="ODG673" s="60"/>
      <c r="ODH673" s="94"/>
      <c r="ODI673" s="59"/>
      <c r="ODJ673" s="60"/>
      <c r="ODK673" s="94"/>
      <c r="ODL673" s="59"/>
      <c r="ODM673" s="60"/>
      <c r="ODN673" s="94"/>
      <c r="ODO673" s="59"/>
      <c r="ODP673" s="60"/>
      <c r="ODQ673" s="94"/>
      <c r="ODR673" s="59"/>
      <c r="ODS673" s="60"/>
      <c r="ODT673" s="94"/>
      <c r="ODU673" s="59"/>
      <c r="ODV673" s="60"/>
      <c r="ODW673" s="94"/>
      <c r="ODX673" s="59"/>
      <c r="ODY673" s="60"/>
      <c r="ODZ673" s="94"/>
      <c r="OEA673" s="59"/>
      <c r="OEB673" s="60"/>
      <c r="OEC673" s="94"/>
      <c r="OED673" s="59"/>
      <c r="OEE673" s="60"/>
      <c r="OEF673" s="94"/>
      <c r="OEG673" s="59"/>
      <c r="OEH673" s="60"/>
      <c r="OEI673" s="94"/>
      <c r="OEJ673" s="59"/>
      <c r="OEK673" s="60"/>
      <c r="OEL673" s="94"/>
      <c r="OEM673" s="59"/>
      <c r="OEN673" s="60"/>
      <c r="OEO673" s="94"/>
      <c r="OEP673" s="59"/>
      <c r="OEQ673" s="60"/>
      <c r="OER673" s="94"/>
      <c r="OES673" s="59"/>
      <c r="OET673" s="60"/>
      <c r="OEU673" s="94"/>
      <c r="OEV673" s="59"/>
      <c r="OEW673" s="60"/>
      <c r="OEX673" s="94"/>
      <c r="OEY673" s="59"/>
      <c r="OEZ673" s="60"/>
      <c r="OFA673" s="94"/>
      <c r="OFB673" s="59"/>
      <c r="OFC673" s="60"/>
      <c r="OFD673" s="94"/>
      <c r="OFE673" s="59"/>
      <c r="OFF673" s="60"/>
      <c r="OFG673" s="94"/>
      <c r="OFH673" s="59"/>
      <c r="OFI673" s="60"/>
      <c r="OFJ673" s="94"/>
      <c r="OFK673" s="59"/>
      <c r="OFL673" s="60"/>
      <c r="OFM673" s="94"/>
      <c r="OFN673" s="59"/>
      <c r="OFO673" s="60"/>
      <c r="OFP673" s="94"/>
      <c r="OFQ673" s="59"/>
      <c r="OFR673" s="60"/>
      <c r="OFS673" s="94"/>
      <c r="OFT673" s="59"/>
      <c r="OFU673" s="60"/>
      <c r="OFV673" s="94"/>
      <c r="OFW673" s="59"/>
      <c r="OFX673" s="60"/>
      <c r="OFY673" s="94"/>
      <c r="OFZ673" s="59"/>
      <c r="OGA673" s="60"/>
      <c r="OGB673" s="94"/>
      <c r="OGC673" s="59"/>
      <c r="OGD673" s="60"/>
      <c r="OGE673" s="94"/>
      <c r="OGF673" s="59"/>
      <c r="OGG673" s="60"/>
      <c r="OGH673" s="94"/>
      <c r="OGI673" s="59"/>
      <c r="OGJ673" s="60"/>
      <c r="OGK673" s="94"/>
      <c r="OGL673" s="59"/>
      <c r="OGM673" s="60"/>
      <c r="OGN673" s="94"/>
      <c r="OGO673" s="59"/>
      <c r="OGP673" s="60"/>
      <c r="OGQ673" s="94"/>
      <c r="OGR673" s="59"/>
      <c r="OGS673" s="60"/>
      <c r="OGT673" s="94"/>
      <c r="OGU673" s="59"/>
      <c r="OGV673" s="60"/>
      <c r="OGW673" s="94"/>
      <c r="OGX673" s="59"/>
      <c r="OGY673" s="60"/>
      <c r="OGZ673" s="94"/>
      <c r="OHA673" s="59"/>
      <c r="OHB673" s="60"/>
      <c r="OHC673" s="94"/>
      <c r="OHD673" s="59"/>
      <c r="OHE673" s="60"/>
      <c r="OHF673" s="94"/>
      <c r="OHG673" s="59"/>
      <c r="OHH673" s="60"/>
      <c r="OHI673" s="94"/>
      <c r="OHJ673" s="59"/>
      <c r="OHK673" s="60"/>
      <c r="OHL673" s="94"/>
      <c r="OHM673" s="59"/>
      <c r="OHN673" s="60"/>
      <c r="OHO673" s="94"/>
      <c r="OHP673" s="59"/>
      <c r="OHQ673" s="60"/>
      <c r="OHR673" s="94"/>
      <c r="OHS673" s="59"/>
      <c r="OHT673" s="60"/>
      <c r="OHU673" s="94"/>
      <c r="OHV673" s="59"/>
      <c r="OHW673" s="60"/>
      <c r="OHX673" s="94"/>
      <c r="OHY673" s="59"/>
      <c r="OHZ673" s="60"/>
      <c r="OIA673" s="94"/>
      <c r="OIB673" s="59"/>
      <c r="OIC673" s="60"/>
      <c r="OID673" s="94"/>
      <c r="OIE673" s="59"/>
      <c r="OIF673" s="60"/>
      <c r="OIG673" s="94"/>
      <c r="OIH673" s="59"/>
      <c r="OII673" s="60"/>
      <c r="OIJ673" s="94"/>
      <c r="OIK673" s="59"/>
      <c r="OIL673" s="60"/>
      <c r="OIM673" s="94"/>
      <c r="OIN673" s="59"/>
      <c r="OIO673" s="60"/>
      <c r="OIP673" s="94"/>
      <c r="OIQ673" s="59"/>
      <c r="OIR673" s="60"/>
      <c r="OIS673" s="94"/>
      <c r="OIT673" s="59"/>
      <c r="OIU673" s="60"/>
      <c r="OIV673" s="94"/>
      <c r="OIW673" s="59"/>
      <c r="OIX673" s="60"/>
      <c r="OIY673" s="94"/>
      <c r="OIZ673" s="59"/>
      <c r="OJA673" s="60"/>
      <c r="OJB673" s="94"/>
      <c r="OJC673" s="59"/>
      <c r="OJD673" s="60"/>
      <c r="OJE673" s="94"/>
      <c r="OJF673" s="59"/>
      <c r="OJG673" s="60"/>
      <c r="OJH673" s="94"/>
      <c r="OJI673" s="59"/>
      <c r="OJJ673" s="60"/>
      <c r="OJK673" s="94"/>
      <c r="OJL673" s="59"/>
      <c r="OJM673" s="60"/>
      <c r="OJN673" s="94"/>
      <c r="OJO673" s="59"/>
      <c r="OJP673" s="60"/>
      <c r="OJQ673" s="94"/>
      <c r="OJR673" s="59"/>
      <c r="OJS673" s="60"/>
      <c r="OJT673" s="94"/>
      <c r="OJU673" s="59"/>
      <c r="OJV673" s="60"/>
      <c r="OJW673" s="94"/>
      <c r="OJX673" s="59"/>
      <c r="OJY673" s="60"/>
      <c r="OJZ673" s="94"/>
      <c r="OKA673" s="59"/>
      <c r="OKB673" s="60"/>
      <c r="OKC673" s="94"/>
      <c r="OKD673" s="59"/>
      <c r="OKE673" s="60"/>
      <c r="OKF673" s="94"/>
      <c r="OKG673" s="59"/>
      <c r="OKH673" s="60"/>
      <c r="OKI673" s="94"/>
      <c r="OKJ673" s="59"/>
      <c r="OKK673" s="60"/>
      <c r="OKL673" s="94"/>
      <c r="OKM673" s="59"/>
      <c r="OKN673" s="60"/>
      <c r="OKO673" s="94"/>
      <c r="OKP673" s="59"/>
      <c r="OKQ673" s="60"/>
      <c r="OKR673" s="94"/>
      <c r="OKS673" s="59"/>
      <c r="OKT673" s="60"/>
      <c r="OKU673" s="94"/>
      <c r="OKV673" s="59"/>
      <c r="OKW673" s="60"/>
      <c r="OKX673" s="94"/>
      <c r="OKY673" s="59"/>
      <c r="OKZ673" s="60"/>
      <c r="OLA673" s="94"/>
      <c r="OLB673" s="59"/>
      <c r="OLC673" s="60"/>
      <c r="OLD673" s="94"/>
      <c r="OLE673" s="59"/>
      <c r="OLF673" s="60"/>
      <c r="OLG673" s="94"/>
      <c r="OLH673" s="59"/>
      <c r="OLI673" s="60"/>
      <c r="OLJ673" s="94"/>
      <c r="OLK673" s="59"/>
      <c r="OLL673" s="60"/>
      <c r="OLM673" s="94"/>
      <c r="OLN673" s="59"/>
      <c r="OLO673" s="60"/>
      <c r="OLP673" s="94"/>
      <c r="OLQ673" s="59"/>
      <c r="OLR673" s="60"/>
      <c r="OLS673" s="94"/>
      <c r="OLT673" s="59"/>
      <c r="OLU673" s="60"/>
      <c r="OLV673" s="94"/>
      <c r="OLW673" s="59"/>
      <c r="OLX673" s="60"/>
      <c r="OLY673" s="94"/>
      <c r="OLZ673" s="59"/>
      <c r="OMA673" s="60"/>
      <c r="OMB673" s="94"/>
      <c r="OMC673" s="59"/>
      <c r="OMD673" s="60"/>
      <c r="OME673" s="94"/>
      <c r="OMF673" s="59"/>
      <c r="OMG673" s="60"/>
      <c r="OMH673" s="94"/>
      <c r="OMI673" s="59"/>
      <c r="OMJ673" s="60"/>
      <c r="OMK673" s="94"/>
      <c r="OML673" s="59"/>
      <c r="OMM673" s="60"/>
      <c r="OMN673" s="94"/>
      <c r="OMO673" s="59"/>
      <c r="OMP673" s="60"/>
      <c r="OMQ673" s="94"/>
      <c r="OMR673" s="59"/>
      <c r="OMS673" s="60"/>
      <c r="OMT673" s="94"/>
      <c r="OMU673" s="59"/>
      <c r="OMV673" s="60"/>
      <c r="OMW673" s="94"/>
      <c r="OMX673" s="59"/>
      <c r="OMY673" s="60"/>
      <c r="OMZ673" s="94"/>
      <c r="ONA673" s="59"/>
      <c r="ONB673" s="60"/>
      <c r="ONC673" s="94"/>
      <c r="OND673" s="59"/>
      <c r="ONE673" s="60"/>
      <c r="ONF673" s="94"/>
      <c r="ONG673" s="59"/>
      <c r="ONH673" s="60"/>
      <c r="ONI673" s="94"/>
      <c r="ONJ673" s="59"/>
      <c r="ONK673" s="60"/>
      <c r="ONL673" s="94"/>
      <c r="ONM673" s="59"/>
      <c r="ONN673" s="60"/>
      <c r="ONO673" s="94"/>
      <c r="ONP673" s="59"/>
      <c r="ONQ673" s="60"/>
      <c r="ONR673" s="94"/>
      <c r="ONS673" s="59"/>
      <c r="ONT673" s="60"/>
      <c r="ONU673" s="94"/>
      <c r="ONV673" s="59"/>
      <c r="ONW673" s="60"/>
      <c r="ONX673" s="94"/>
      <c r="ONY673" s="59"/>
      <c r="ONZ673" s="60"/>
      <c r="OOA673" s="94"/>
      <c r="OOB673" s="59"/>
      <c r="OOC673" s="60"/>
      <c r="OOD673" s="94"/>
      <c r="OOE673" s="59"/>
      <c r="OOF673" s="60"/>
      <c r="OOG673" s="94"/>
      <c r="OOH673" s="59"/>
      <c r="OOI673" s="60"/>
      <c r="OOJ673" s="94"/>
      <c r="OOK673" s="59"/>
      <c r="OOL673" s="60"/>
      <c r="OOM673" s="94"/>
      <c r="OON673" s="59"/>
      <c r="OOO673" s="60"/>
      <c r="OOP673" s="94"/>
      <c r="OOQ673" s="59"/>
      <c r="OOR673" s="60"/>
      <c r="OOS673" s="94"/>
      <c r="OOT673" s="59"/>
      <c r="OOU673" s="60"/>
      <c r="OOV673" s="94"/>
      <c r="OOW673" s="59"/>
      <c r="OOX673" s="60"/>
      <c r="OOY673" s="94"/>
      <c r="OOZ673" s="59"/>
      <c r="OPA673" s="60"/>
      <c r="OPB673" s="94"/>
      <c r="OPC673" s="59"/>
      <c r="OPD673" s="60"/>
      <c r="OPE673" s="94"/>
      <c r="OPF673" s="59"/>
      <c r="OPG673" s="60"/>
      <c r="OPH673" s="94"/>
      <c r="OPI673" s="59"/>
      <c r="OPJ673" s="60"/>
      <c r="OPK673" s="94"/>
      <c r="OPL673" s="59"/>
      <c r="OPM673" s="60"/>
      <c r="OPN673" s="94"/>
      <c r="OPO673" s="59"/>
      <c r="OPP673" s="60"/>
      <c r="OPQ673" s="94"/>
      <c r="OPR673" s="59"/>
      <c r="OPS673" s="60"/>
      <c r="OPT673" s="94"/>
      <c r="OPU673" s="59"/>
      <c r="OPV673" s="60"/>
      <c r="OPW673" s="94"/>
      <c r="OPX673" s="59"/>
      <c r="OPY673" s="60"/>
      <c r="OPZ673" s="94"/>
      <c r="OQA673" s="59"/>
      <c r="OQB673" s="60"/>
      <c r="OQC673" s="94"/>
      <c r="OQD673" s="59"/>
      <c r="OQE673" s="60"/>
      <c r="OQF673" s="94"/>
      <c r="OQG673" s="59"/>
      <c r="OQH673" s="60"/>
      <c r="OQI673" s="94"/>
      <c r="OQJ673" s="59"/>
      <c r="OQK673" s="60"/>
      <c r="OQL673" s="94"/>
      <c r="OQM673" s="59"/>
      <c r="OQN673" s="60"/>
      <c r="OQO673" s="94"/>
      <c r="OQP673" s="59"/>
      <c r="OQQ673" s="60"/>
      <c r="OQR673" s="94"/>
      <c r="OQS673" s="59"/>
      <c r="OQT673" s="60"/>
      <c r="OQU673" s="94"/>
      <c r="OQV673" s="59"/>
      <c r="OQW673" s="60"/>
      <c r="OQX673" s="94"/>
      <c r="OQY673" s="59"/>
      <c r="OQZ673" s="60"/>
      <c r="ORA673" s="94"/>
      <c r="ORB673" s="59"/>
      <c r="ORC673" s="60"/>
      <c r="ORD673" s="94"/>
      <c r="ORE673" s="59"/>
      <c r="ORF673" s="60"/>
      <c r="ORG673" s="94"/>
      <c r="ORH673" s="59"/>
      <c r="ORI673" s="60"/>
      <c r="ORJ673" s="94"/>
      <c r="ORK673" s="59"/>
      <c r="ORL673" s="60"/>
      <c r="ORM673" s="94"/>
      <c r="ORN673" s="59"/>
      <c r="ORO673" s="60"/>
      <c r="ORP673" s="94"/>
      <c r="ORQ673" s="59"/>
      <c r="ORR673" s="60"/>
      <c r="ORS673" s="94"/>
      <c r="ORT673" s="59"/>
      <c r="ORU673" s="60"/>
      <c r="ORV673" s="94"/>
      <c r="ORW673" s="59"/>
      <c r="ORX673" s="60"/>
      <c r="ORY673" s="94"/>
      <c r="ORZ673" s="59"/>
      <c r="OSA673" s="60"/>
      <c r="OSB673" s="94"/>
      <c r="OSC673" s="59"/>
      <c r="OSD673" s="60"/>
      <c r="OSE673" s="94"/>
      <c r="OSF673" s="59"/>
      <c r="OSG673" s="60"/>
      <c r="OSH673" s="94"/>
      <c r="OSI673" s="59"/>
      <c r="OSJ673" s="60"/>
      <c r="OSK673" s="94"/>
      <c r="OSL673" s="59"/>
      <c r="OSM673" s="60"/>
      <c r="OSN673" s="94"/>
      <c r="OSO673" s="59"/>
      <c r="OSP673" s="60"/>
      <c r="OSQ673" s="94"/>
      <c r="OSR673" s="59"/>
      <c r="OSS673" s="60"/>
      <c r="OST673" s="94"/>
      <c r="OSU673" s="59"/>
      <c r="OSV673" s="60"/>
      <c r="OSW673" s="94"/>
      <c r="OSX673" s="59"/>
      <c r="OSY673" s="60"/>
      <c r="OSZ673" s="94"/>
      <c r="OTA673" s="59"/>
      <c r="OTB673" s="60"/>
      <c r="OTC673" s="94"/>
      <c r="OTD673" s="59"/>
      <c r="OTE673" s="60"/>
      <c r="OTF673" s="94"/>
      <c r="OTG673" s="59"/>
      <c r="OTH673" s="60"/>
      <c r="OTI673" s="94"/>
      <c r="OTJ673" s="59"/>
      <c r="OTK673" s="60"/>
      <c r="OTL673" s="94"/>
      <c r="OTM673" s="59"/>
      <c r="OTN673" s="60"/>
      <c r="OTO673" s="94"/>
      <c r="OTP673" s="59"/>
      <c r="OTQ673" s="60"/>
      <c r="OTR673" s="94"/>
      <c r="OTS673" s="59"/>
      <c r="OTT673" s="60"/>
      <c r="OTU673" s="94"/>
      <c r="OTV673" s="59"/>
      <c r="OTW673" s="60"/>
      <c r="OTX673" s="94"/>
      <c r="OTY673" s="59"/>
      <c r="OTZ673" s="60"/>
      <c r="OUA673" s="94"/>
      <c r="OUB673" s="59"/>
      <c r="OUC673" s="60"/>
      <c r="OUD673" s="94"/>
      <c r="OUE673" s="59"/>
      <c r="OUF673" s="60"/>
      <c r="OUG673" s="94"/>
      <c r="OUH673" s="59"/>
      <c r="OUI673" s="60"/>
      <c r="OUJ673" s="94"/>
      <c r="OUK673" s="59"/>
      <c r="OUL673" s="60"/>
      <c r="OUM673" s="94"/>
      <c r="OUN673" s="59"/>
      <c r="OUO673" s="60"/>
      <c r="OUP673" s="94"/>
      <c r="OUQ673" s="59"/>
      <c r="OUR673" s="60"/>
      <c r="OUS673" s="94"/>
      <c r="OUT673" s="59"/>
      <c r="OUU673" s="60"/>
      <c r="OUV673" s="94"/>
      <c r="OUW673" s="59"/>
      <c r="OUX673" s="60"/>
      <c r="OUY673" s="94"/>
      <c r="OUZ673" s="59"/>
      <c r="OVA673" s="60"/>
      <c r="OVB673" s="94"/>
      <c r="OVC673" s="59"/>
      <c r="OVD673" s="60"/>
      <c r="OVE673" s="94"/>
      <c r="OVF673" s="59"/>
      <c r="OVG673" s="60"/>
      <c r="OVH673" s="94"/>
      <c r="OVI673" s="59"/>
      <c r="OVJ673" s="60"/>
      <c r="OVK673" s="94"/>
      <c r="OVL673" s="59"/>
      <c r="OVM673" s="60"/>
      <c r="OVN673" s="94"/>
      <c r="OVO673" s="59"/>
      <c r="OVP673" s="60"/>
      <c r="OVQ673" s="94"/>
      <c r="OVR673" s="59"/>
      <c r="OVS673" s="60"/>
      <c r="OVT673" s="94"/>
      <c r="OVU673" s="59"/>
      <c r="OVV673" s="60"/>
      <c r="OVW673" s="94"/>
      <c r="OVX673" s="59"/>
      <c r="OVY673" s="60"/>
      <c r="OVZ673" s="94"/>
      <c r="OWA673" s="59"/>
      <c r="OWB673" s="60"/>
      <c r="OWC673" s="94"/>
      <c r="OWD673" s="59"/>
      <c r="OWE673" s="60"/>
      <c r="OWF673" s="94"/>
      <c r="OWG673" s="59"/>
      <c r="OWH673" s="60"/>
      <c r="OWI673" s="94"/>
      <c r="OWJ673" s="59"/>
      <c r="OWK673" s="60"/>
      <c r="OWL673" s="94"/>
      <c r="OWM673" s="59"/>
      <c r="OWN673" s="60"/>
      <c r="OWO673" s="94"/>
      <c r="OWP673" s="59"/>
      <c r="OWQ673" s="60"/>
      <c r="OWR673" s="94"/>
      <c r="OWS673" s="59"/>
      <c r="OWT673" s="60"/>
      <c r="OWU673" s="94"/>
      <c r="OWV673" s="59"/>
      <c r="OWW673" s="60"/>
      <c r="OWX673" s="94"/>
      <c r="OWY673" s="59"/>
      <c r="OWZ673" s="60"/>
      <c r="OXA673" s="94"/>
      <c r="OXB673" s="59"/>
      <c r="OXC673" s="60"/>
      <c r="OXD673" s="94"/>
      <c r="OXE673" s="59"/>
      <c r="OXF673" s="60"/>
      <c r="OXG673" s="94"/>
      <c r="OXH673" s="59"/>
      <c r="OXI673" s="60"/>
      <c r="OXJ673" s="94"/>
      <c r="OXK673" s="59"/>
      <c r="OXL673" s="60"/>
      <c r="OXM673" s="94"/>
      <c r="OXN673" s="59"/>
      <c r="OXO673" s="60"/>
      <c r="OXP673" s="94"/>
      <c r="OXQ673" s="59"/>
      <c r="OXR673" s="60"/>
      <c r="OXS673" s="94"/>
      <c r="OXT673" s="59"/>
      <c r="OXU673" s="60"/>
      <c r="OXV673" s="94"/>
      <c r="OXW673" s="59"/>
      <c r="OXX673" s="60"/>
      <c r="OXY673" s="94"/>
      <c r="OXZ673" s="59"/>
      <c r="OYA673" s="60"/>
      <c r="OYB673" s="94"/>
      <c r="OYC673" s="59"/>
      <c r="OYD673" s="60"/>
      <c r="OYE673" s="94"/>
      <c r="OYF673" s="59"/>
      <c r="OYG673" s="60"/>
      <c r="OYH673" s="94"/>
      <c r="OYI673" s="59"/>
      <c r="OYJ673" s="60"/>
      <c r="OYK673" s="94"/>
      <c r="OYL673" s="59"/>
      <c r="OYM673" s="60"/>
      <c r="OYN673" s="94"/>
      <c r="OYO673" s="59"/>
      <c r="OYP673" s="60"/>
      <c r="OYQ673" s="94"/>
      <c r="OYR673" s="59"/>
      <c r="OYS673" s="60"/>
      <c r="OYT673" s="94"/>
      <c r="OYU673" s="59"/>
      <c r="OYV673" s="60"/>
      <c r="OYW673" s="94"/>
      <c r="OYX673" s="59"/>
      <c r="OYY673" s="60"/>
      <c r="OYZ673" s="94"/>
      <c r="OZA673" s="59"/>
      <c r="OZB673" s="60"/>
      <c r="OZC673" s="94"/>
      <c r="OZD673" s="59"/>
      <c r="OZE673" s="60"/>
      <c r="OZF673" s="94"/>
      <c r="OZG673" s="59"/>
      <c r="OZH673" s="60"/>
      <c r="OZI673" s="94"/>
      <c r="OZJ673" s="59"/>
      <c r="OZK673" s="60"/>
      <c r="OZL673" s="94"/>
      <c r="OZM673" s="59"/>
      <c r="OZN673" s="60"/>
      <c r="OZO673" s="94"/>
      <c r="OZP673" s="59"/>
      <c r="OZQ673" s="60"/>
      <c r="OZR673" s="94"/>
      <c r="OZS673" s="59"/>
      <c r="OZT673" s="60"/>
      <c r="OZU673" s="94"/>
      <c r="OZV673" s="59"/>
      <c r="OZW673" s="60"/>
      <c r="OZX673" s="94"/>
      <c r="OZY673" s="59"/>
      <c r="OZZ673" s="60"/>
      <c r="PAA673" s="94"/>
      <c r="PAB673" s="59"/>
      <c r="PAC673" s="60"/>
      <c r="PAD673" s="94"/>
      <c r="PAE673" s="59"/>
      <c r="PAF673" s="60"/>
      <c r="PAG673" s="94"/>
      <c r="PAH673" s="59"/>
      <c r="PAI673" s="60"/>
      <c r="PAJ673" s="94"/>
      <c r="PAK673" s="59"/>
      <c r="PAL673" s="60"/>
      <c r="PAM673" s="94"/>
      <c r="PAN673" s="59"/>
      <c r="PAO673" s="60"/>
      <c r="PAP673" s="94"/>
      <c r="PAQ673" s="59"/>
      <c r="PAR673" s="60"/>
      <c r="PAS673" s="94"/>
      <c r="PAT673" s="59"/>
      <c r="PAU673" s="60"/>
      <c r="PAV673" s="94"/>
      <c r="PAW673" s="59"/>
      <c r="PAX673" s="60"/>
      <c r="PAY673" s="94"/>
      <c r="PAZ673" s="59"/>
      <c r="PBA673" s="60"/>
      <c r="PBB673" s="94"/>
      <c r="PBC673" s="59"/>
      <c r="PBD673" s="60"/>
      <c r="PBE673" s="94"/>
      <c r="PBF673" s="59"/>
      <c r="PBG673" s="60"/>
      <c r="PBH673" s="94"/>
      <c r="PBI673" s="59"/>
      <c r="PBJ673" s="60"/>
      <c r="PBK673" s="94"/>
      <c r="PBL673" s="59"/>
      <c r="PBM673" s="60"/>
      <c r="PBN673" s="94"/>
      <c r="PBO673" s="59"/>
      <c r="PBP673" s="60"/>
      <c r="PBQ673" s="94"/>
      <c r="PBR673" s="59"/>
      <c r="PBS673" s="60"/>
      <c r="PBT673" s="94"/>
      <c r="PBU673" s="59"/>
      <c r="PBV673" s="60"/>
      <c r="PBW673" s="94"/>
      <c r="PBX673" s="59"/>
      <c r="PBY673" s="60"/>
      <c r="PBZ673" s="94"/>
      <c r="PCA673" s="59"/>
      <c r="PCB673" s="60"/>
      <c r="PCC673" s="94"/>
      <c r="PCD673" s="59"/>
      <c r="PCE673" s="60"/>
      <c r="PCF673" s="94"/>
      <c r="PCG673" s="59"/>
      <c r="PCH673" s="60"/>
      <c r="PCI673" s="94"/>
      <c r="PCJ673" s="59"/>
      <c r="PCK673" s="60"/>
      <c r="PCL673" s="94"/>
      <c r="PCM673" s="59"/>
      <c r="PCN673" s="60"/>
      <c r="PCO673" s="94"/>
      <c r="PCP673" s="59"/>
      <c r="PCQ673" s="60"/>
      <c r="PCR673" s="94"/>
      <c r="PCS673" s="59"/>
      <c r="PCT673" s="60"/>
      <c r="PCU673" s="94"/>
      <c r="PCV673" s="59"/>
      <c r="PCW673" s="60"/>
      <c r="PCX673" s="94"/>
      <c r="PCY673" s="59"/>
      <c r="PCZ673" s="60"/>
      <c r="PDA673" s="94"/>
      <c r="PDB673" s="59"/>
      <c r="PDC673" s="60"/>
      <c r="PDD673" s="94"/>
      <c r="PDE673" s="59"/>
      <c r="PDF673" s="60"/>
      <c r="PDG673" s="94"/>
      <c r="PDH673" s="59"/>
      <c r="PDI673" s="60"/>
      <c r="PDJ673" s="94"/>
      <c r="PDK673" s="59"/>
      <c r="PDL673" s="60"/>
      <c r="PDM673" s="94"/>
      <c r="PDN673" s="59"/>
      <c r="PDO673" s="60"/>
      <c r="PDP673" s="94"/>
      <c r="PDQ673" s="59"/>
      <c r="PDR673" s="60"/>
      <c r="PDS673" s="94"/>
      <c r="PDT673" s="59"/>
      <c r="PDU673" s="60"/>
      <c r="PDV673" s="94"/>
      <c r="PDW673" s="59"/>
      <c r="PDX673" s="60"/>
      <c r="PDY673" s="94"/>
      <c r="PDZ673" s="59"/>
      <c r="PEA673" s="60"/>
      <c r="PEB673" s="94"/>
      <c r="PEC673" s="59"/>
      <c r="PED673" s="60"/>
      <c r="PEE673" s="94"/>
      <c r="PEF673" s="59"/>
      <c r="PEG673" s="60"/>
      <c r="PEH673" s="94"/>
      <c r="PEI673" s="59"/>
      <c r="PEJ673" s="60"/>
      <c r="PEK673" s="94"/>
      <c r="PEL673" s="59"/>
      <c r="PEM673" s="60"/>
      <c r="PEN673" s="94"/>
      <c r="PEO673" s="59"/>
      <c r="PEP673" s="60"/>
      <c r="PEQ673" s="94"/>
      <c r="PER673" s="59"/>
      <c r="PES673" s="60"/>
      <c r="PET673" s="94"/>
      <c r="PEU673" s="59"/>
      <c r="PEV673" s="60"/>
      <c r="PEW673" s="94"/>
      <c r="PEX673" s="59"/>
      <c r="PEY673" s="60"/>
      <c r="PEZ673" s="94"/>
      <c r="PFA673" s="59"/>
      <c r="PFB673" s="60"/>
      <c r="PFC673" s="94"/>
      <c r="PFD673" s="59"/>
      <c r="PFE673" s="60"/>
      <c r="PFF673" s="94"/>
      <c r="PFG673" s="59"/>
      <c r="PFH673" s="60"/>
      <c r="PFI673" s="94"/>
      <c r="PFJ673" s="59"/>
      <c r="PFK673" s="60"/>
      <c r="PFL673" s="94"/>
      <c r="PFM673" s="59"/>
      <c r="PFN673" s="60"/>
      <c r="PFO673" s="94"/>
      <c r="PFP673" s="59"/>
      <c r="PFQ673" s="60"/>
      <c r="PFR673" s="94"/>
      <c r="PFS673" s="59"/>
      <c r="PFT673" s="60"/>
      <c r="PFU673" s="94"/>
      <c r="PFV673" s="59"/>
      <c r="PFW673" s="60"/>
      <c r="PFX673" s="94"/>
      <c r="PFY673" s="59"/>
      <c r="PFZ673" s="60"/>
      <c r="PGA673" s="94"/>
      <c r="PGB673" s="59"/>
      <c r="PGC673" s="60"/>
      <c r="PGD673" s="94"/>
      <c r="PGE673" s="59"/>
      <c r="PGF673" s="60"/>
      <c r="PGG673" s="94"/>
      <c r="PGH673" s="59"/>
      <c r="PGI673" s="60"/>
      <c r="PGJ673" s="94"/>
      <c r="PGK673" s="59"/>
      <c r="PGL673" s="60"/>
      <c r="PGM673" s="94"/>
      <c r="PGN673" s="59"/>
      <c r="PGO673" s="60"/>
      <c r="PGP673" s="94"/>
      <c r="PGQ673" s="59"/>
      <c r="PGR673" s="60"/>
      <c r="PGS673" s="94"/>
      <c r="PGT673" s="59"/>
      <c r="PGU673" s="60"/>
      <c r="PGV673" s="94"/>
      <c r="PGW673" s="59"/>
      <c r="PGX673" s="60"/>
      <c r="PGY673" s="94"/>
      <c r="PGZ673" s="59"/>
      <c r="PHA673" s="60"/>
      <c r="PHB673" s="94"/>
      <c r="PHC673" s="59"/>
      <c r="PHD673" s="60"/>
      <c r="PHE673" s="94"/>
      <c r="PHF673" s="59"/>
      <c r="PHG673" s="60"/>
      <c r="PHH673" s="94"/>
      <c r="PHI673" s="59"/>
      <c r="PHJ673" s="60"/>
      <c r="PHK673" s="94"/>
      <c r="PHL673" s="59"/>
      <c r="PHM673" s="60"/>
      <c r="PHN673" s="94"/>
      <c r="PHO673" s="59"/>
      <c r="PHP673" s="60"/>
      <c r="PHQ673" s="94"/>
      <c r="PHR673" s="59"/>
      <c r="PHS673" s="60"/>
      <c r="PHT673" s="94"/>
      <c r="PHU673" s="59"/>
      <c r="PHV673" s="60"/>
      <c r="PHW673" s="94"/>
      <c r="PHX673" s="59"/>
      <c r="PHY673" s="60"/>
      <c r="PHZ673" s="94"/>
      <c r="PIA673" s="59"/>
      <c r="PIB673" s="60"/>
      <c r="PIC673" s="94"/>
      <c r="PID673" s="59"/>
      <c r="PIE673" s="60"/>
      <c r="PIF673" s="94"/>
      <c r="PIG673" s="59"/>
      <c r="PIH673" s="60"/>
      <c r="PII673" s="94"/>
      <c r="PIJ673" s="59"/>
      <c r="PIK673" s="60"/>
      <c r="PIL673" s="94"/>
      <c r="PIM673" s="59"/>
      <c r="PIN673" s="60"/>
      <c r="PIO673" s="94"/>
      <c r="PIP673" s="59"/>
      <c r="PIQ673" s="60"/>
      <c r="PIR673" s="94"/>
      <c r="PIS673" s="59"/>
      <c r="PIT673" s="60"/>
      <c r="PIU673" s="94"/>
      <c r="PIV673" s="59"/>
      <c r="PIW673" s="60"/>
      <c r="PIX673" s="94"/>
      <c r="PIY673" s="59"/>
      <c r="PIZ673" s="60"/>
      <c r="PJA673" s="94"/>
      <c r="PJB673" s="59"/>
      <c r="PJC673" s="60"/>
      <c r="PJD673" s="94"/>
      <c r="PJE673" s="59"/>
      <c r="PJF673" s="60"/>
      <c r="PJG673" s="94"/>
      <c r="PJH673" s="59"/>
      <c r="PJI673" s="60"/>
      <c r="PJJ673" s="94"/>
      <c r="PJK673" s="59"/>
      <c r="PJL673" s="60"/>
      <c r="PJM673" s="94"/>
      <c r="PJN673" s="59"/>
      <c r="PJO673" s="60"/>
      <c r="PJP673" s="94"/>
      <c r="PJQ673" s="59"/>
      <c r="PJR673" s="60"/>
      <c r="PJS673" s="94"/>
      <c r="PJT673" s="59"/>
      <c r="PJU673" s="60"/>
      <c r="PJV673" s="94"/>
      <c r="PJW673" s="59"/>
      <c r="PJX673" s="60"/>
      <c r="PJY673" s="94"/>
      <c r="PJZ673" s="59"/>
      <c r="PKA673" s="60"/>
      <c r="PKB673" s="94"/>
      <c r="PKC673" s="59"/>
      <c r="PKD673" s="60"/>
      <c r="PKE673" s="94"/>
      <c r="PKF673" s="59"/>
      <c r="PKG673" s="60"/>
      <c r="PKH673" s="94"/>
      <c r="PKI673" s="59"/>
      <c r="PKJ673" s="60"/>
      <c r="PKK673" s="94"/>
      <c r="PKL673" s="59"/>
      <c r="PKM673" s="60"/>
      <c r="PKN673" s="94"/>
      <c r="PKO673" s="59"/>
      <c r="PKP673" s="60"/>
      <c r="PKQ673" s="94"/>
      <c r="PKR673" s="59"/>
      <c r="PKS673" s="60"/>
      <c r="PKT673" s="94"/>
      <c r="PKU673" s="59"/>
      <c r="PKV673" s="60"/>
      <c r="PKW673" s="94"/>
      <c r="PKX673" s="59"/>
      <c r="PKY673" s="60"/>
      <c r="PKZ673" s="94"/>
      <c r="PLA673" s="59"/>
      <c r="PLB673" s="60"/>
      <c r="PLC673" s="94"/>
      <c r="PLD673" s="59"/>
      <c r="PLE673" s="60"/>
      <c r="PLF673" s="94"/>
      <c r="PLG673" s="59"/>
      <c r="PLH673" s="60"/>
      <c r="PLI673" s="94"/>
      <c r="PLJ673" s="59"/>
      <c r="PLK673" s="60"/>
      <c r="PLL673" s="94"/>
      <c r="PLM673" s="59"/>
      <c r="PLN673" s="60"/>
      <c r="PLO673" s="94"/>
      <c r="PLP673" s="59"/>
      <c r="PLQ673" s="60"/>
      <c r="PLR673" s="94"/>
      <c r="PLS673" s="59"/>
      <c r="PLT673" s="60"/>
      <c r="PLU673" s="94"/>
      <c r="PLV673" s="59"/>
      <c r="PLW673" s="60"/>
      <c r="PLX673" s="94"/>
      <c r="PLY673" s="59"/>
      <c r="PLZ673" s="60"/>
      <c r="PMA673" s="94"/>
      <c r="PMB673" s="59"/>
      <c r="PMC673" s="60"/>
      <c r="PMD673" s="94"/>
      <c r="PME673" s="59"/>
      <c r="PMF673" s="60"/>
      <c r="PMG673" s="94"/>
      <c r="PMH673" s="59"/>
      <c r="PMI673" s="60"/>
      <c r="PMJ673" s="94"/>
      <c r="PMK673" s="59"/>
      <c r="PML673" s="60"/>
      <c r="PMM673" s="94"/>
      <c r="PMN673" s="59"/>
      <c r="PMO673" s="60"/>
      <c r="PMP673" s="94"/>
      <c r="PMQ673" s="59"/>
      <c r="PMR673" s="60"/>
      <c r="PMS673" s="94"/>
      <c r="PMT673" s="59"/>
      <c r="PMU673" s="60"/>
      <c r="PMV673" s="94"/>
      <c r="PMW673" s="59"/>
      <c r="PMX673" s="60"/>
      <c r="PMY673" s="94"/>
      <c r="PMZ673" s="59"/>
      <c r="PNA673" s="60"/>
      <c r="PNB673" s="94"/>
      <c r="PNC673" s="59"/>
      <c r="PND673" s="60"/>
      <c r="PNE673" s="94"/>
      <c r="PNF673" s="59"/>
      <c r="PNG673" s="60"/>
      <c r="PNH673" s="94"/>
      <c r="PNI673" s="59"/>
      <c r="PNJ673" s="60"/>
      <c r="PNK673" s="94"/>
      <c r="PNL673" s="59"/>
      <c r="PNM673" s="60"/>
      <c r="PNN673" s="94"/>
      <c r="PNO673" s="59"/>
      <c r="PNP673" s="60"/>
      <c r="PNQ673" s="94"/>
      <c r="PNR673" s="59"/>
      <c r="PNS673" s="60"/>
      <c r="PNT673" s="94"/>
      <c r="PNU673" s="59"/>
      <c r="PNV673" s="60"/>
      <c r="PNW673" s="94"/>
      <c r="PNX673" s="59"/>
      <c r="PNY673" s="60"/>
      <c r="PNZ673" s="94"/>
      <c r="POA673" s="59"/>
      <c r="POB673" s="60"/>
      <c r="POC673" s="94"/>
      <c r="POD673" s="59"/>
      <c r="POE673" s="60"/>
      <c r="POF673" s="94"/>
      <c r="POG673" s="59"/>
      <c r="POH673" s="60"/>
      <c r="POI673" s="94"/>
      <c r="POJ673" s="59"/>
      <c r="POK673" s="60"/>
      <c r="POL673" s="94"/>
      <c r="POM673" s="59"/>
      <c r="PON673" s="60"/>
      <c r="POO673" s="94"/>
      <c r="POP673" s="59"/>
      <c r="POQ673" s="60"/>
      <c r="POR673" s="94"/>
      <c r="POS673" s="59"/>
      <c r="POT673" s="60"/>
      <c r="POU673" s="94"/>
      <c r="POV673" s="59"/>
      <c r="POW673" s="60"/>
      <c r="POX673" s="94"/>
      <c r="POY673" s="59"/>
      <c r="POZ673" s="60"/>
      <c r="PPA673" s="94"/>
      <c r="PPB673" s="59"/>
      <c r="PPC673" s="60"/>
      <c r="PPD673" s="94"/>
      <c r="PPE673" s="59"/>
      <c r="PPF673" s="60"/>
      <c r="PPG673" s="94"/>
      <c r="PPH673" s="59"/>
      <c r="PPI673" s="60"/>
      <c r="PPJ673" s="94"/>
      <c r="PPK673" s="59"/>
      <c r="PPL673" s="60"/>
      <c r="PPM673" s="94"/>
      <c r="PPN673" s="59"/>
      <c r="PPO673" s="60"/>
      <c r="PPP673" s="94"/>
      <c r="PPQ673" s="59"/>
      <c r="PPR673" s="60"/>
      <c r="PPS673" s="94"/>
      <c r="PPT673" s="59"/>
      <c r="PPU673" s="60"/>
      <c r="PPV673" s="94"/>
      <c r="PPW673" s="59"/>
      <c r="PPX673" s="60"/>
      <c r="PPY673" s="94"/>
      <c r="PPZ673" s="59"/>
      <c r="PQA673" s="60"/>
      <c r="PQB673" s="94"/>
      <c r="PQC673" s="59"/>
      <c r="PQD673" s="60"/>
      <c r="PQE673" s="94"/>
      <c r="PQF673" s="59"/>
      <c r="PQG673" s="60"/>
      <c r="PQH673" s="94"/>
      <c r="PQI673" s="59"/>
      <c r="PQJ673" s="60"/>
      <c r="PQK673" s="94"/>
      <c r="PQL673" s="59"/>
      <c r="PQM673" s="60"/>
      <c r="PQN673" s="94"/>
      <c r="PQO673" s="59"/>
      <c r="PQP673" s="60"/>
      <c r="PQQ673" s="94"/>
      <c r="PQR673" s="59"/>
      <c r="PQS673" s="60"/>
      <c r="PQT673" s="94"/>
      <c r="PQU673" s="59"/>
      <c r="PQV673" s="60"/>
      <c r="PQW673" s="94"/>
      <c r="PQX673" s="59"/>
      <c r="PQY673" s="60"/>
      <c r="PQZ673" s="94"/>
      <c r="PRA673" s="59"/>
      <c r="PRB673" s="60"/>
      <c r="PRC673" s="94"/>
      <c r="PRD673" s="59"/>
      <c r="PRE673" s="60"/>
      <c r="PRF673" s="94"/>
      <c r="PRG673" s="59"/>
      <c r="PRH673" s="60"/>
      <c r="PRI673" s="94"/>
      <c r="PRJ673" s="59"/>
      <c r="PRK673" s="60"/>
      <c r="PRL673" s="94"/>
      <c r="PRM673" s="59"/>
      <c r="PRN673" s="60"/>
      <c r="PRO673" s="94"/>
      <c r="PRP673" s="59"/>
      <c r="PRQ673" s="60"/>
      <c r="PRR673" s="94"/>
      <c r="PRS673" s="59"/>
      <c r="PRT673" s="60"/>
      <c r="PRU673" s="94"/>
      <c r="PRV673" s="59"/>
      <c r="PRW673" s="60"/>
      <c r="PRX673" s="94"/>
      <c r="PRY673" s="59"/>
      <c r="PRZ673" s="60"/>
      <c r="PSA673" s="94"/>
      <c r="PSB673" s="59"/>
      <c r="PSC673" s="60"/>
      <c r="PSD673" s="94"/>
      <c r="PSE673" s="59"/>
      <c r="PSF673" s="60"/>
      <c r="PSG673" s="94"/>
      <c r="PSH673" s="59"/>
      <c r="PSI673" s="60"/>
      <c r="PSJ673" s="94"/>
      <c r="PSK673" s="59"/>
      <c r="PSL673" s="60"/>
      <c r="PSM673" s="94"/>
      <c r="PSN673" s="59"/>
      <c r="PSO673" s="60"/>
      <c r="PSP673" s="94"/>
      <c r="PSQ673" s="59"/>
      <c r="PSR673" s="60"/>
      <c r="PSS673" s="94"/>
      <c r="PST673" s="59"/>
      <c r="PSU673" s="60"/>
      <c r="PSV673" s="94"/>
      <c r="PSW673" s="59"/>
      <c r="PSX673" s="60"/>
      <c r="PSY673" s="94"/>
      <c r="PSZ673" s="59"/>
      <c r="PTA673" s="60"/>
      <c r="PTB673" s="94"/>
      <c r="PTC673" s="59"/>
      <c r="PTD673" s="60"/>
      <c r="PTE673" s="94"/>
      <c r="PTF673" s="59"/>
      <c r="PTG673" s="60"/>
      <c r="PTH673" s="94"/>
      <c r="PTI673" s="59"/>
      <c r="PTJ673" s="60"/>
      <c r="PTK673" s="94"/>
      <c r="PTL673" s="59"/>
      <c r="PTM673" s="60"/>
      <c r="PTN673" s="94"/>
      <c r="PTO673" s="59"/>
      <c r="PTP673" s="60"/>
      <c r="PTQ673" s="94"/>
      <c r="PTR673" s="59"/>
      <c r="PTS673" s="60"/>
      <c r="PTT673" s="94"/>
      <c r="PTU673" s="59"/>
      <c r="PTV673" s="60"/>
      <c r="PTW673" s="94"/>
      <c r="PTX673" s="59"/>
      <c r="PTY673" s="60"/>
      <c r="PTZ673" s="94"/>
      <c r="PUA673" s="59"/>
      <c r="PUB673" s="60"/>
      <c r="PUC673" s="94"/>
      <c r="PUD673" s="59"/>
      <c r="PUE673" s="60"/>
      <c r="PUF673" s="94"/>
      <c r="PUG673" s="59"/>
      <c r="PUH673" s="60"/>
      <c r="PUI673" s="94"/>
      <c r="PUJ673" s="59"/>
      <c r="PUK673" s="60"/>
      <c r="PUL673" s="94"/>
      <c r="PUM673" s="59"/>
      <c r="PUN673" s="60"/>
      <c r="PUO673" s="94"/>
      <c r="PUP673" s="59"/>
      <c r="PUQ673" s="60"/>
      <c r="PUR673" s="94"/>
      <c r="PUS673" s="59"/>
      <c r="PUT673" s="60"/>
      <c r="PUU673" s="94"/>
      <c r="PUV673" s="59"/>
      <c r="PUW673" s="60"/>
      <c r="PUX673" s="94"/>
      <c r="PUY673" s="59"/>
      <c r="PUZ673" s="60"/>
      <c r="PVA673" s="94"/>
      <c r="PVB673" s="59"/>
      <c r="PVC673" s="60"/>
      <c r="PVD673" s="94"/>
      <c r="PVE673" s="59"/>
      <c r="PVF673" s="60"/>
      <c r="PVG673" s="94"/>
      <c r="PVH673" s="59"/>
      <c r="PVI673" s="60"/>
      <c r="PVJ673" s="94"/>
      <c r="PVK673" s="59"/>
      <c r="PVL673" s="60"/>
      <c r="PVM673" s="94"/>
      <c r="PVN673" s="59"/>
      <c r="PVO673" s="60"/>
      <c r="PVP673" s="94"/>
      <c r="PVQ673" s="59"/>
      <c r="PVR673" s="60"/>
      <c r="PVS673" s="94"/>
      <c r="PVT673" s="59"/>
      <c r="PVU673" s="60"/>
      <c r="PVV673" s="94"/>
      <c r="PVW673" s="59"/>
      <c r="PVX673" s="60"/>
      <c r="PVY673" s="94"/>
      <c r="PVZ673" s="59"/>
      <c r="PWA673" s="60"/>
      <c r="PWB673" s="94"/>
      <c r="PWC673" s="59"/>
      <c r="PWD673" s="60"/>
      <c r="PWE673" s="94"/>
      <c r="PWF673" s="59"/>
      <c r="PWG673" s="60"/>
      <c r="PWH673" s="94"/>
      <c r="PWI673" s="59"/>
      <c r="PWJ673" s="60"/>
      <c r="PWK673" s="94"/>
      <c r="PWL673" s="59"/>
      <c r="PWM673" s="60"/>
      <c r="PWN673" s="94"/>
      <c r="PWO673" s="59"/>
      <c r="PWP673" s="60"/>
      <c r="PWQ673" s="94"/>
      <c r="PWR673" s="59"/>
      <c r="PWS673" s="60"/>
      <c r="PWT673" s="94"/>
      <c r="PWU673" s="59"/>
      <c r="PWV673" s="60"/>
      <c r="PWW673" s="94"/>
      <c r="PWX673" s="59"/>
      <c r="PWY673" s="60"/>
      <c r="PWZ673" s="94"/>
      <c r="PXA673" s="59"/>
      <c r="PXB673" s="60"/>
      <c r="PXC673" s="94"/>
      <c r="PXD673" s="59"/>
      <c r="PXE673" s="60"/>
      <c r="PXF673" s="94"/>
      <c r="PXG673" s="59"/>
      <c r="PXH673" s="60"/>
      <c r="PXI673" s="94"/>
      <c r="PXJ673" s="59"/>
      <c r="PXK673" s="60"/>
      <c r="PXL673" s="94"/>
      <c r="PXM673" s="59"/>
      <c r="PXN673" s="60"/>
      <c r="PXO673" s="94"/>
      <c r="PXP673" s="59"/>
      <c r="PXQ673" s="60"/>
      <c r="PXR673" s="94"/>
      <c r="PXS673" s="59"/>
      <c r="PXT673" s="60"/>
      <c r="PXU673" s="94"/>
      <c r="PXV673" s="59"/>
      <c r="PXW673" s="60"/>
      <c r="PXX673" s="94"/>
      <c r="PXY673" s="59"/>
      <c r="PXZ673" s="60"/>
      <c r="PYA673" s="94"/>
      <c r="PYB673" s="59"/>
      <c r="PYC673" s="60"/>
      <c r="PYD673" s="94"/>
      <c r="PYE673" s="59"/>
      <c r="PYF673" s="60"/>
      <c r="PYG673" s="94"/>
      <c r="PYH673" s="59"/>
      <c r="PYI673" s="60"/>
      <c r="PYJ673" s="94"/>
      <c r="PYK673" s="59"/>
      <c r="PYL673" s="60"/>
      <c r="PYM673" s="94"/>
      <c r="PYN673" s="59"/>
      <c r="PYO673" s="60"/>
      <c r="PYP673" s="94"/>
      <c r="PYQ673" s="59"/>
      <c r="PYR673" s="60"/>
      <c r="PYS673" s="94"/>
      <c r="PYT673" s="59"/>
      <c r="PYU673" s="60"/>
      <c r="PYV673" s="94"/>
      <c r="PYW673" s="59"/>
      <c r="PYX673" s="60"/>
      <c r="PYY673" s="94"/>
      <c r="PYZ673" s="59"/>
      <c r="PZA673" s="60"/>
      <c r="PZB673" s="94"/>
      <c r="PZC673" s="59"/>
      <c r="PZD673" s="60"/>
      <c r="PZE673" s="94"/>
      <c r="PZF673" s="59"/>
      <c r="PZG673" s="60"/>
      <c r="PZH673" s="94"/>
      <c r="PZI673" s="59"/>
      <c r="PZJ673" s="60"/>
      <c r="PZK673" s="94"/>
      <c r="PZL673" s="59"/>
      <c r="PZM673" s="60"/>
      <c r="PZN673" s="94"/>
      <c r="PZO673" s="59"/>
      <c r="PZP673" s="60"/>
      <c r="PZQ673" s="94"/>
      <c r="PZR673" s="59"/>
      <c r="PZS673" s="60"/>
      <c r="PZT673" s="94"/>
      <c r="PZU673" s="59"/>
      <c r="PZV673" s="60"/>
      <c r="PZW673" s="94"/>
      <c r="PZX673" s="59"/>
      <c r="PZY673" s="60"/>
      <c r="PZZ673" s="94"/>
      <c r="QAA673" s="59"/>
      <c r="QAB673" s="60"/>
      <c r="QAC673" s="94"/>
      <c r="QAD673" s="59"/>
      <c r="QAE673" s="60"/>
      <c r="QAF673" s="94"/>
      <c r="QAG673" s="59"/>
      <c r="QAH673" s="60"/>
      <c r="QAI673" s="94"/>
      <c r="QAJ673" s="59"/>
      <c r="QAK673" s="60"/>
      <c r="QAL673" s="94"/>
      <c r="QAM673" s="59"/>
      <c r="QAN673" s="60"/>
      <c r="QAO673" s="94"/>
      <c r="QAP673" s="59"/>
      <c r="QAQ673" s="60"/>
      <c r="QAR673" s="94"/>
      <c r="QAS673" s="59"/>
      <c r="QAT673" s="60"/>
      <c r="QAU673" s="94"/>
      <c r="QAV673" s="59"/>
      <c r="QAW673" s="60"/>
      <c r="QAX673" s="94"/>
      <c r="QAY673" s="59"/>
      <c r="QAZ673" s="60"/>
      <c r="QBA673" s="94"/>
      <c r="QBB673" s="59"/>
      <c r="QBC673" s="60"/>
      <c r="QBD673" s="94"/>
      <c r="QBE673" s="59"/>
      <c r="QBF673" s="60"/>
      <c r="QBG673" s="94"/>
      <c r="QBH673" s="59"/>
      <c r="QBI673" s="60"/>
      <c r="QBJ673" s="94"/>
      <c r="QBK673" s="59"/>
      <c r="QBL673" s="60"/>
      <c r="QBM673" s="94"/>
      <c r="QBN673" s="59"/>
      <c r="QBO673" s="60"/>
      <c r="QBP673" s="94"/>
      <c r="QBQ673" s="59"/>
      <c r="QBR673" s="60"/>
      <c r="QBS673" s="94"/>
      <c r="QBT673" s="59"/>
      <c r="QBU673" s="60"/>
      <c r="QBV673" s="94"/>
      <c r="QBW673" s="59"/>
      <c r="QBX673" s="60"/>
      <c r="QBY673" s="94"/>
      <c r="QBZ673" s="59"/>
      <c r="QCA673" s="60"/>
      <c r="QCB673" s="94"/>
      <c r="QCC673" s="59"/>
      <c r="QCD673" s="60"/>
      <c r="QCE673" s="94"/>
      <c r="QCF673" s="59"/>
      <c r="QCG673" s="60"/>
      <c r="QCH673" s="94"/>
      <c r="QCI673" s="59"/>
      <c r="QCJ673" s="60"/>
      <c r="QCK673" s="94"/>
      <c r="QCL673" s="59"/>
      <c r="QCM673" s="60"/>
      <c r="QCN673" s="94"/>
      <c r="QCO673" s="59"/>
      <c r="QCP673" s="60"/>
      <c r="QCQ673" s="94"/>
      <c r="QCR673" s="59"/>
      <c r="QCS673" s="60"/>
      <c r="QCT673" s="94"/>
      <c r="QCU673" s="59"/>
      <c r="QCV673" s="60"/>
      <c r="QCW673" s="94"/>
      <c r="QCX673" s="59"/>
      <c r="QCY673" s="60"/>
      <c r="QCZ673" s="94"/>
      <c r="QDA673" s="59"/>
      <c r="QDB673" s="60"/>
      <c r="QDC673" s="94"/>
      <c r="QDD673" s="59"/>
      <c r="QDE673" s="60"/>
      <c r="QDF673" s="94"/>
      <c r="QDG673" s="59"/>
      <c r="QDH673" s="60"/>
      <c r="QDI673" s="94"/>
      <c r="QDJ673" s="59"/>
      <c r="QDK673" s="60"/>
      <c r="QDL673" s="94"/>
      <c r="QDM673" s="59"/>
      <c r="QDN673" s="60"/>
      <c r="QDO673" s="94"/>
      <c r="QDP673" s="59"/>
      <c r="QDQ673" s="60"/>
      <c r="QDR673" s="94"/>
      <c r="QDS673" s="59"/>
      <c r="QDT673" s="60"/>
      <c r="QDU673" s="94"/>
      <c r="QDV673" s="59"/>
      <c r="QDW673" s="60"/>
      <c r="QDX673" s="94"/>
      <c r="QDY673" s="59"/>
      <c r="QDZ673" s="60"/>
      <c r="QEA673" s="94"/>
      <c r="QEB673" s="59"/>
      <c r="QEC673" s="60"/>
      <c r="QED673" s="94"/>
      <c r="QEE673" s="59"/>
      <c r="QEF673" s="60"/>
      <c r="QEG673" s="94"/>
      <c r="QEH673" s="59"/>
      <c r="QEI673" s="60"/>
      <c r="QEJ673" s="94"/>
      <c r="QEK673" s="59"/>
      <c r="QEL673" s="60"/>
      <c r="QEM673" s="94"/>
      <c r="QEN673" s="59"/>
      <c r="QEO673" s="60"/>
      <c r="QEP673" s="94"/>
      <c r="QEQ673" s="59"/>
      <c r="QER673" s="60"/>
      <c r="QES673" s="94"/>
      <c r="QET673" s="59"/>
      <c r="QEU673" s="60"/>
      <c r="QEV673" s="94"/>
      <c r="QEW673" s="59"/>
      <c r="QEX673" s="60"/>
      <c r="QEY673" s="94"/>
      <c r="QEZ673" s="59"/>
      <c r="QFA673" s="60"/>
      <c r="QFB673" s="94"/>
      <c r="QFC673" s="59"/>
      <c r="QFD673" s="60"/>
      <c r="QFE673" s="94"/>
      <c r="QFF673" s="59"/>
      <c r="QFG673" s="60"/>
      <c r="QFH673" s="94"/>
      <c r="QFI673" s="59"/>
      <c r="QFJ673" s="60"/>
      <c r="QFK673" s="94"/>
      <c r="QFL673" s="59"/>
      <c r="QFM673" s="60"/>
      <c r="QFN673" s="94"/>
      <c r="QFO673" s="59"/>
      <c r="QFP673" s="60"/>
      <c r="QFQ673" s="94"/>
      <c r="QFR673" s="59"/>
      <c r="QFS673" s="60"/>
      <c r="QFT673" s="94"/>
      <c r="QFU673" s="59"/>
      <c r="QFV673" s="60"/>
      <c r="QFW673" s="94"/>
      <c r="QFX673" s="59"/>
      <c r="QFY673" s="60"/>
      <c r="QFZ673" s="94"/>
      <c r="QGA673" s="59"/>
      <c r="QGB673" s="60"/>
      <c r="QGC673" s="94"/>
      <c r="QGD673" s="59"/>
      <c r="QGE673" s="60"/>
      <c r="QGF673" s="94"/>
      <c r="QGG673" s="59"/>
      <c r="QGH673" s="60"/>
      <c r="QGI673" s="94"/>
      <c r="QGJ673" s="59"/>
      <c r="QGK673" s="60"/>
      <c r="QGL673" s="94"/>
      <c r="QGM673" s="59"/>
      <c r="QGN673" s="60"/>
      <c r="QGO673" s="94"/>
      <c r="QGP673" s="59"/>
      <c r="QGQ673" s="60"/>
      <c r="QGR673" s="94"/>
      <c r="QGS673" s="59"/>
      <c r="QGT673" s="60"/>
      <c r="QGU673" s="94"/>
      <c r="QGV673" s="59"/>
      <c r="QGW673" s="60"/>
      <c r="QGX673" s="94"/>
      <c r="QGY673" s="59"/>
      <c r="QGZ673" s="60"/>
      <c r="QHA673" s="94"/>
      <c r="QHB673" s="59"/>
      <c r="QHC673" s="60"/>
      <c r="QHD673" s="94"/>
      <c r="QHE673" s="59"/>
      <c r="QHF673" s="60"/>
      <c r="QHG673" s="94"/>
      <c r="QHH673" s="59"/>
      <c r="QHI673" s="60"/>
      <c r="QHJ673" s="94"/>
      <c r="QHK673" s="59"/>
      <c r="QHL673" s="60"/>
      <c r="QHM673" s="94"/>
      <c r="QHN673" s="59"/>
      <c r="QHO673" s="60"/>
      <c r="QHP673" s="94"/>
      <c r="QHQ673" s="59"/>
      <c r="QHR673" s="60"/>
      <c r="QHS673" s="94"/>
      <c r="QHT673" s="59"/>
      <c r="QHU673" s="60"/>
      <c r="QHV673" s="94"/>
      <c r="QHW673" s="59"/>
      <c r="QHX673" s="60"/>
      <c r="QHY673" s="94"/>
      <c r="QHZ673" s="59"/>
      <c r="QIA673" s="60"/>
      <c r="QIB673" s="94"/>
      <c r="QIC673" s="59"/>
      <c r="QID673" s="60"/>
      <c r="QIE673" s="94"/>
      <c r="QIF673" s="59"/>
      <c r="QIG673" s="60"/>
      <c r="QIH673" s="94"/>
      <c r="QII673" s="59"/>
      <c r="QIJ673" s="60"/>
      <c r="QIK673" s="94"/>
      <c r="QIL673" s="59"/>
      <c r="QIM673" s="60"/>
      <c r="QIN673" s="94"/>
      <c r="QIO673" s="59"/>
      <c r="QIP673" s="60"/>
      <c r="QIQ673" s="94"/>
      <c r="QIR673" s="59"/>
      <c r="QIS673" s="60"/>
      <c r="QIT673" s="94"/>
      <c r="QIU673" s="59"/>
      <c r="QIV673" s="60"/>
      <c r="QIW673" s="94"/>
      <c r="QIX673" s="59"/>
      <c r="QIY673" s="60"/>
      <c r="QIZ673" s="94"/>
      <c r="QJA673" s="59"/>
      <c r="QJB673" s="60"/>
      <c r="QJC673" s="94"/>
      <c r="QJD673" s="59"/>
      <c r="QJE673" s="60"/>
      <c r="QJF673" s="94"/>
      <c r="QJG673" s="59"/>
      <c r="QJH673" s="60"/>
      <c r="QJI673" s="94"/>
      <c r="QJJ673" s="59"/>
      <c r="QJK673" s="60"/>
      <c r="QJL673" s="94"/>
      <c r="QJM673" s="59"/>
      <c r="QJN673" s="60"/>
      <c r="QJO673" s="94"/>
      <c r="QJP673" s="59"/>
      <c r="QJQ673" s="60"/>
      <c r="QJR673" s="94"/>
      <c r="QJS673" s="59"/>
      <c r="QJT673" s="60"/>
      <c r="QJU673" s="94"/>
      <c r="QJV673" s="59"/>
      <c r="QJW673" s="60"/>
      <c r="QJX673" s="94"/>
      <c r="QJY673" s="59"/>
      <c r="QJZ673" s="60"/>
      <c r="QKA673" s="94"/>
      <c r="QKB673" s="59"/>
      <c r="QKC673" s="60"/>
      <c r="QKD673" s="94"/>
      <c r="QKE673" s="59"/>
      <c r="QKF673" s="60"/>
      <c r="QKG673" s="94"/>
      <c r="QKH673" s="59"/>
      <c r="QKI673" s="60"/>
      <c r="QKJ673" s="94"/>
      <c r="QKK673" s="59"/>
      <c r="QKL673" s="60"/>
      <c r="QKM673" s="94"/>
      <c r="QKN673" s="59"/>
      <c r="QKO673" s="60"/>
      <c r="QKP673" s="94"/>
      <c r="QKQ673" s="59"/>
      <c r="QKR673" s="60"/>
      <c r="QKS673" s="94"/>
      <c r="QKT673" s="59"/>
      <c r="QKU673" s="60"/>
      <c r="QKV673" s="94"/>
      <c r="QKW673" s="59"/>
      <c r="QKX673" s="60"/>
      <c r="QKY673" s="94"/>
      <c r="QKZ673" s="59"/>
      <c r="QLA673" s="60"/>
      <c r="QLB673" s="94"/>
      <c r="QLC673" s="59"/>
      <c r="QLD673" s="60"/>
      <c r="QLE673" s="94"/>
      <c r="QLF673" s="59"/>
      <c r="QLG673" s="60"/>
      <c r="QLH673" s="94"/>
      <c r="QLI673" s="59"/>
      <c r="QLJ673" s="60"/>
      <c r="QLK673" s="94"/>
      <c r="QLL673" s="59"/>
      <c r="QLM673" s="60"/>
      <c r="QLN673" s="94"/>
      <c r="QLO673" s="59"/>
      <c r="QLP673" s="60"/>
      <c r="QLQ673" s="94"/>
      <c r="QLR673" s="59"/>
      <c r="QLS673" s="60"/>
      <c r="QLT673" s="94"/>
      <c r="QLU673" s="59"/>
      <c r="QLV673" s="60"/>
      <c r="QLW673" s="94"/>
      <c r="QLX673" s="59"/>
      <c r="QLY673" s="60"/>
      <c r="QLZ673" s="94"/>
      <c r="QMA673" s="59"/>
      <c r="QMB673" s="60"/>
      <c r="QMC673" s="94"/>
      <c r="QMD673" s="59"/>
      <c r="QME673" s="60"/>
      <c r="QMF673" s="94"/>
      <c r="QMG673" s="59"/>
      <c r="QMH673" s="60"/>
      <c r="QMI673" s="94"/>
      <c r="QMJ673" s="59"/>
      <c r="QMK673" s="60"/>
      <c r="QML673" s="94"/>
      <c r="QMM673" s="59"/>
      <c r="QMN673" s="60"/>
      <c r="QMO673" s="94"/>
      <c r="QMP673" s="59"/>
      <c r="QMQ673" s="60"/>
      <c r="QMR673" s="94"/>
      <c r="QMS673" s="59"/>
      <c r="QMT673" s="60"/>
      <c r="QMU673" s="94"/>
      <c r="QMV673" s="59"/>
      <c r="QMW673" s="60"/>
      <c r="QMX673" s="94"/>
      <c r="QMY673" s="59"/>
      <c r="QMZ673" s="60"/>
      <c r="QNA673" s="94"/>
      <c r="QNB673" s="59"/>
      <c r="QNC673" s="60"/>
      <c r="QND673" s="94"/>
      <c r="QNE673" s="59"/>
      <c r="QNF673" s="60"/>
      <c r="QNG673" s="94"/>
      <c r="QNH673" s="59"/>
      <c r="QNI673" s="60"/>
      <c r="QNJ673" s="94"/>
      <c r="QNK673" s="59"/>
      <c r="QNL673" s="60"/>
      <c r="QNM673" s="94"/>
      <c r="QNN673" s="59"/>
      <c r="QNO673" s="60"/>
      <c r="QNP673" s="94"/>
      <c r="QNQ673" s="59"/>
      <c r="QNR673" s="60"/>
      <c r="QNS673" s="94"/>
      <c r="QNT673" s="59"/>
      <c r="QNU673" s="60"/>
      <c r="QNV673" s="94"/>
      <c r="QNW673" s="59"/>
      <c r="QNX673" s="60"/>
      <c r="QNY673" s="94"/>
      <c r="QNZ673" s="59"/>
      <c r="QOA673" s="60"/>
      <c r="QOB673" s="94"/>
      <c r="QOC673" s="59"/>
      <c r="QOD673" s="60"/>
      <c r="QOE673" s="94"/>
      <c r="QOF673" s="59"/>
      <c r="QOG673" s="60"/>
      <c r="QOH673" s="94"/>
      <c r="QOI673" s="59"/>
      <c r="QOJ673" s="60"/>
      <c r="QOK673" s="94"/>
      <c r="QOL673" s="59"/>
      <c r="QOM673" s="60"/>
      <c r="QON673" s="94"/>
      <c r="QOO673" s="59"/>
      <c r="QOP673" s="60"/>
      <c r="QOQ673" s="94"/>
      <c r="QOR673" s="59"/>
      <c r="QOS673" s="60"/>
      <c r="QOT673" s="94"/>
      <c r="QOU673" s="59"/>
      <c r="QOV673" s="60"/>
      <c r="QOW673" s="94"/>
      <c r="QOX673" s="59"/>
      <c r="QOY673" s="60"/>
      <c r="QOZ673" s="94"/>
      <c r="QPA673" s="59"/>
      <c r="QPB673" s="60"/>
      <c r="QPC673" s="94"/>
      <c r="QPD673" s="59"/>
      <c r="QPE673" s="60"/>
      <c r="QPF673" s="94"/>
      <c r="QPG673" s="59"/>
      <c r="QPH673" s="60"/>
      <c r="QPI673" s="94"/>
      <c r="QPJ673" s="59"/>
      <c r="QPK673" s="60"/>
      <c r="QPL673" s="94"/>
      <c r="QPM673" s="59"/>
      <c r="QPN673" s="60"/>
      <c r="QPO673" s="94"/>
      <c r="QPP673" s="59"/>
      <c r="QPQ673" s="60"/>
      <c r="QPR673" s="94"/>
      <c r="QPS673" s="59"/>
      <c r="QPT673" s="60"/>
      <c r="QPU673" s="94"/>
      <c r="QPV673" s="59"/>
      <c r="QPW673" s="60"/>
      <c r="QPX673" s="94"/>
      <c r="QPY673" s="59"/>
      <c r="QPZ673" s="60"/>
      <c r="QQA673" s="94"/>
      <c r="QQB673" s="59"/>
      <c r="QQC673" s="60"/>
      <c r="QQD673" s="94"/>
      <c r="QQE673" s="59"/>
      <c r="QQF673" s="60"/>
      <c r="QQG673" s="94"/>
      <c r="QQH673" s="59"/>
      <c r="QQI673" s="60"/>
      <c r="QQJ673" s="94"/>
      <c r="QQK673" s="59"/>
      <c r="QQL673" s="60"/>
      <c r="QQM673" s="94"/>
      <c r="QQN673" s="59"/>
      <c r="QQO673" s="60"/>
      <c r="QQP673" s="94"/>
      <c r="QQQ673" s="59"/>
      <c r="QQR673" s="60"/>
      <c r="QQS673" s="94"/>
      <c r="QQT673" s="59"/>
      <c r="QQU673" s="60"/>
      <c r="QQV673" s="94"/>
      <c r="QQW673" s="59"/>
      <c r="QQX673" s="60"/>
      <c r="QQY673" s="94"/>
      <c r="QQZ673" s="59"/>
      <c r="QRA673" s="60"/>
      <c r="QRB673" s="94"/>
      <c r="QRC673" s="59"/>
      <c r="QRD673" s="60"/>
      <c r="QRE673" s="94"/>
      <c r="QRF673" s="59"/>
      <c r="QRG673" s="60"/>
      <c r="QRH673" s="94"/>
      <c r="QRI673" s="59"/>
      <c r="QRJ673" s="60"/>
      <c r="QRK673" s="94"/>
      <c r="QRL673" s="59"/>
      <c r="QRM673" s="60"/>
      <c r="QRN673" s="94"/>
      <c r="QRO673" s="59"/>
      <c r="QRP673" s="60"/>
      <c r="QRQ673" s="94"/>
      <c r="QRR673" s="59"/>
      <c r="QRS673" s="60"/>
      <c r="QRT673" s="94"/>
      <c r="QRU673" s="59"/>
      <c r="QRV673" s="60"/>
      <c r="QRW673" s="94"/>
      <c r="QRX673" s="59"/>
      <c r="QRY673" s="60"/>
      <c r="QRZ673" s="94"/>
      <c r="QSA673" s="59"/>
      <c r="QSB673" s="60"/>
      <c r="QSC673" s="94"/>
      <c r="QSD673" s="59"/>
      <c r="QSE673" s="60"/>
      <c r="QSF673" s="94"/>
      <c r="QSG673" s="59"/>
      <c r="QSH673" s="60"/>
      <c r="QSI673" s="94"/>
      <c r="QSJ673" s="59"/>
      <c r="QSK673" s="60"/>
      <c r="QSL673" s="94"/>
      <c r="QSM673" s="59"/>
      <c r="QSN673" s="60"/>
      <c r="QSO673" s="94"/>
      <c r="QSP673" s="59"/>
      <c r="QSQ673" s="60"/>
      <c r="QSR673" s="94"/>
      <c r="QSS673" s="59"/>
      <c r="QST673" s="60"/>
      <c r="QSU673" s="94"/>
      <c r="QSV673" s="59"/>
      <c r="QSW673" s="60"/>
      <c r="QSX673" s="94"/>
      <c r="QSY673" s="59"/>
      <c r="QSZ673" s="60"/>
      <c r="QTA673" s="94"/>
      <c r="QTB673" s="59"/>
      <c r="QTC673" s="60"/>
      <c r="QTD673" s="94"/>
      <c r="QTE673" s="59"/>
      <c r="QTF673" s="60"/>
      <c r="QTG673" s="94"/>
      <c r="QTH673" s="59"/>
      <c r="QTI673" s="60"/>
      <c r="QTJ673" s="94"/>
      <c r="QTK673" s="59"/>
      <c r="QTL673" s="60"/>
      <c r="QTM673" s="94"/>
      <c r="QTN673" s="59"/>
      <c r="QTO673" s="60"/>
      <c r="QTP673" s="94"/>
      <c r="QTQ673" s="59"/>
      <c r="QTR673" s="60"/>
      <c r="QTS673" s="94"/>
      <c r="QTT673" s="59"/>
      <c r="QTU673" s="60"/>
      <c r="QTV673" s="94"/>
      <c r="QTW673" s="59"/>
      <c r="QTX673" s="60"/>
      <c r="QTY673" s="94"/>
      <c r="QTZ673" s="59"/>
      <c r="QUA673" s="60"/>
      <c r="QUB673" s="94"/>
      <c r="QUC673" s="59"/>
      <c r="QUD673" s="60"/>
      <c r="QUE673" s="94"/>
      <c r="QUF673" s="59"/>
      <c r="QUG673" s="60"/>
      <c r="QUH673" s="94"/>
      <c r="QUI673" s="59"/>
      <c r="QUJ673" s="60"/>
      <c r="QUK673" s="94"/>
      <c r="QUL673" s="59"/>
      <c r="QUM673" s="60"/>
      <c r="QUN673" s="94"/>
      <c r="QUO673" s="59"/>
      <c r="QUP673" s="60"/>
      <c r="QUQ673" s="94"/>
      <c r="QUR673" s="59"/>
      <c r="QUS673" s="60"/>
      <c r="QUT673" s="94"/>
      <c r="QUU673" s="59"/>
      <c r="QUV673" s="60"/>
      <c r="QUW673" s="94"/>
      <c r="QUX673" s="59"/>
      <c r="QUY673" s="60"/>
      <c r="QUZ673" s="94"/>
      <c r="QVA673" s="59"/>
      <c r="QVB673" s="60"/>
      <c r="QVC673" s="94"/>
      <c r="QVD673" s="59"/>
      <c r="QVE673" s="60"/>
      <c r="QVF673" s="94"/>
      <c r="QVG673" s="59"/>
      <c r="QVH673" s="60"/>
      <c r="QVI673" s="94"/>
      <c r="QVJ673" s="59"/>
      <c r="QVK673" s="60"/>
      <c r="QVL673" s="94"/>
      <c r="QVM673" s="59"/>
      <c r="QVN673" s="60"/>
      <c r="QVO673" s="94"/>
      <c r="QVP673" s="59"/>
      <c r="QVQ673" s="60"/>
      <c r="QVR673" s="94"/>
      <c r="QVS673" s="59"/>
      <c r="QVT673" s="60"/>
      <c r="QVU673" s="94"/>
      <c r="QVV673" s="59"/>
      <c r="QVW673" s="60"/>
      <c r="QVX673" s="94"/>
      <c r="QVY673" s="59"/>
      <c r="QVZ673" s="60"/>
      <c r="QWA673" s="94"/>
      <c r="QWB673" s="59"/>
      <c r="QWC673" s="60"/>
      <c r="QWD673" s="94"/>
      <c r="QWE673" s="59"/>
      <c r="QWF673" s="60"/>
      <c r="QWG673" s="94"/>
      <c r="QWH673" s="59"/>
      <c r="QWI673" s="60"/>
      <c r="QWJ673" s="94"/>
      <c r="QWK673" s="59"/>
      <c r="QWL673" s="60"/>
      <c r="QWM673" s="94"/>
      <c r="QWN673" s="59"/>
      <c r="QWO673" s="60"/>
      <c r="QWP673" s="94"/>
      <c r="QWQ673" s="59"/>
      <c r="QWR673" s="60"/>
      <c r="QWS673" s="94"/>
      <c r="QWT673" s="59"/>
      <c r="QWU673" s="60"/>
      <c r="QWV673" s="94"/>
      <c r="QWW673" s="59"/>
      <c r="QWX673" s="60"/>
      <c r="QWY673" s="94"/>
      <c r="QWZ673" s="59"/>
      <c r="QXA673" s="60"/>
      <c r="QXB673" s="94"/>
      <c r="QXC673" s="59"/>
      <c r="QXD673" s="60"/>
      <c r="QXE673" s="94"/>
      <c r="QXF673" s="59"/>
      <c r="QXG673" s="60"/>
      <c r="QXH673" s="94"/>
      <c r="QXI673" s="59"/>
      <c r="QXJ673" s="60"/>
      <c r="QXK673" s="94"/>
      <c r="QXL673" s="59"/>
      <c r="QXM673" s="60"/>
      <c r="QXN673" s="94"/>
      <c r="QXO673" s="59"/>
      <c r="QXP673" s="60"/>
      <c r="QXQ673" s="94"/>
      <c r="QXR673" s="59"/>
      <c r="QXS673" s="60"/>
      <c r="QXT673" s="94"/>
      <c r="QXU673" s="59"/>
      <c r="QXV673" s="60"/>
      <c r="QXW673" s="94"/>
      <c r="QXX673" s="59"/>
      <c r="QXY673" s="60"/>
      <c r="QXZ673" s="94"/>
      <c r="QYA673" s="59"/>
      <c r="QYB673" s="60"/>
      <c r="QYC673" s="94"/>
      <c r="QYD673" s="59"/>
      <c r="QYE673" s="60"/>
      <c r="QYF673" s="94"/>
      <c r="QYG673" s="59"/>
      <c r="QYH673" s="60"/>
      <c r="QYI673" s="94"/>
      <c r="QYJ673" s="59"/>
      <c r="QYK673" s="60"/>
      <c r="QYL673" s="94"/>
      <c r="QYM673" s="59"/>
      <c r="QYN673" s="60"/>
      <c r="QYO673" s="94"/>
      <c r="QYP673" s="59"/>
      <c r="QYQ673" s="60"/>
      <c r="QYR673" s="94"/>
      <c r="QYS673" s="59"/>
      <c r="QYT673" s="60"/>
      <c r="QYU673" s="94"/>
      <c r="QYV673" s="59"/>
      <c r="QYW673" s="60"/>
      <c r="QYX673" s="94"/>
      <c r="QYY673" s="59"/>
      <c r="QYZ673" s="60"/>
      <c r="QZA673" s="94"/>
      <c r="QZB673" s="59"/>
      <c r="QZC673" s="60"/>
      <c r="QZD673" s="94"/>
      <c r="QZE673" s="59"/>
      <c r="QZF673" s="60"/>
      <c r="QZG673" s="94"/>
      <c r="QZH673" s="59"/>
      <c r="QZI673" s="60"/>
      <c r="QZJ673" s="94"/>
      <c r="QZK673" s="59"/>
      <c r="QZL673" s="60"/>
      <c r="QZM673" s="94"/>
      <c r="QZN673" s="59"/>
      <c r="QZO673" s="60"/>
      <c r="QZP673" s="94"/>
      <c r="QZQ673" s="59"/>
      <c r="QZR673" s="60"/>
      <c r="QZS673" s="94"/>
      <c r="QZT673" s="59"/>
      <c r="QZU673" s="60"/>
      <c r="QZV673" s="94"/>
      <c r="QZW673" s="59"/>
      <c r="QZX673" s="60"/>
      <c r="QZY673" s="94"/>
      <c r="QZZ673" s="59"/>
      <c r="RAA673" s="60"/>
      <c r="RAB673" s="94"/>
      <c r="RAC673" s="59"/>
      <c r="RAD673" s="60"/>
      <c r="RAE673" s="94"/>
      <c r="RAF673" s="59"/>
      <c r="RAG673" s="60"/>
      <c r="RAH673" s="94"/>
      <c r="RAI673" s="59"/>
      <c r="RAJ673" s="60"/>
      <c r="RAK673" s="94"/>
      <c r="RAL673" s="59"/>
      <c r="RAM673" s="60"/>
      <c r="RAN673" s="94"/>
      <c r="RAO673" s="59"/>
      <c r="RAP673" s="60"/>
      <c r="RAQ673" s="94"/>
      <c r="RAR673" s="59"/>
      <c r="RAS673" s="60"/>
      <c r="RAT673" s="94"/>
      <c r="RAU673" s="59"/>
      <c r="RAV673" s="60"/>
      <c r="RAW673" s="94"/>
      <c r="RAX673" s="59"/>
      <c r="RAY673" s="60"/>
      <c r="RAZ673" s="94"/>
      <c r="RBA673" s="59"/>
      <c r="RBB673" s="60"/>
      <c r="RBC673" s="94"/>
      <c r="RBD673" s="59"/>
      <c r="RBE673" s="60"/>
      <c r="RBF673" s="94"/>
      <c r="RBG673" s="59"/>
      <c r="RBH673" s="60"/>
      <c r="RBI673" s="94"/>
      <c r="RBJ673" s="59"/>
      <c r="RBK673" s="60"/>
      <c r="RBL673" s="94"/>
      <c r="RBM673" s="59"/>
      <c r="RBN673" s="60"/>
      <c r="RBO673" s="94"/>
      <c r="RBP673" s="59"/>
      <c r="RBQ673" s="60"/>
      <c r="RBR673" s="94"/>
      <c r="RBS673" s="59"/>
      <c r="RBT673" s="60"/>
      <c r="RBU673" s="94"/>
      <c r="RBV673" s="59"/>
      <c r="RBW673" s="60"/>
      <c r="RBX673" s="94"/>
      <c r="RBY673" s="59"/>
      <c r="RBZ673" s="60"/>
      <c r="RCA673" s="94"/>
      <c r="RCB673" s="59"/>
      <c r="RCC673" s="60"/>
      <c r="RCD673" s="94"/>
      <c r="RCE673" s="59"/>
      <c r="RCF673" s="60"/>
      <c r="RCG673" s="94"/>
      <c r="RCH673" s="59"/>
      <c r="RCI673" s="60"/>
      <c r="RCJ673" s="94"/>
      <c r="RCK673" s="59"/>
      <c r="RCL673" s="60"/>
      <c r="RCM673" s="94"/>
      <c r="RCN673" s="59"/>
      <c r="RCO673" s="60"/>
      <c r="RCP673" s="94"/>
      <c r="RCQ673" s="59"/>
      <c r="RCR673" s="60"/>
      <c r="RCS673" s="94"/>
      <c r="RCT673" s="59"/>
      <c r="RCU673" s="60"/>
      <c r="RCV673" s="94"/>
      <c r="RCW673" s="59"/>
      <c r="RCX673" s="60"/>
      <c r="RCY673" s="94"/>
      <c r="RCZ673" s="59"/>
      <c r="RDA673" s="60"/>
      <c r="RDB673" s="94"/>
      <c r="RDC673" s="59"/>
      <c r="RDD673" s="60"/>
      <c r="RDE673" s="94"/>
      <c r="RDF673" s="59"/>
      <c r="RDG673" s="60"/>
      <c r="RDH673" s="94"/>
      <c r="RDI673" s="59"/>
      <c r="RDJ673" s="60"/>
      <c r="RDK673" s="94"/>
      <c r="RDL673" s="59"/>
      <c r="RDM673" s="60"/>
      <c r="RDN673" s="94"/>
      <c r="RDO673" s="59"/>
      <c r="RDP673" s="60"/>
      <c r="RDQ673" s="94"/>
      <c r="RDR673" s="59"/>
      <c r="RDS673" s="60"/>
      <c r="RDT673" s="94"/>
      <c r="RDU673" s="59"/>
      <c r="RDV673" s="60"/>
      <c r="RDW673" s="94"/>
      <c r="RDX673" s="59"/>
      <c r="RDY673" s="60"/>
      <c r="RDZ673" s="94"/>
      <c r="REA673" s="59"/>
      <c r="REB673" s="60"/>
      <c r="REC673" s="94"/>
      <c r="RED673" s="59"/>
      <c r="REE673" s="60"/>
      <c r="REF673" s="94"/>
      <c r="REG673" s="59"/>
      <c r="REH673" s="60"/>
      <c r="REI673" s="94"/>
      <c r="REJ673" s="59"/>
      <c r="REK673" s="60"/>
      <c r="REL673" s="94"/>
      <c r="REM673" s="59"/>
      <c r="REN673" s="60"/>
      <c r="REO673" s="94"/>
      <c r="REP673" s="59"/>
      <c r="REQ673" s="60"/>
      <c r="RER673" s="94"/>
      <c r="RES673" s="59"/>
      <c r="RET673" s="60"/>
      <c r="REU673" s="94"/>
      <c r="REV673" s="59"/>
      <c r="REW673" s="60"/>
      <c r="REX673" s="94"/>
      <c r="REY673" s="59"/>
      <c r="REZ673" s="60"/>
      <c r="RFA673" s="94"/>
      <c r="RFB673" s="59"/>
      <c r="RFC673" s="60"/>
      <c r="RFD673" s="94"/>
      <c r="RFE673" s="59"/>
      <c r="RFF673" s="60"/>
      <c r="RFG673" s="94"/>
      <c r="RFH673" s="59"/>
      <c r="RFI673" s="60"/>
      <c r="RFJ673" s="94"/>
      <c r="RFK673" s="59"/>
      <c r="RFL673" s="60"/>
      <c r="RFM673" s="94"/>
      <c r="RFN673" s="59"/>
      <c r="RFO673" s="60"/>
      <c r="RFP673" s="94"/>
      <c r="RFQ673" s="59"/>
      <c r="RFR673" s="60"/>
      <c r="RFS673" s="94"/>
      <c r="RFT673" s="59"/>
      <c r="RFU673" s="60"/>
      <c r="RFV673" s="94"/>
      <c r="RFW673" s="59"/>
      <c r="RFX673" s="60"/>
      <c r="RFY673" s="94"/>
      <c r="RFZ673" s="59"/>
      <c r="RGA673" s="60"/>
      <c r="RGB673" s="94"/>
      <c r="RGC673" s="59"/>
      <c r="RGD673" s="60"/>
      <c r="RGE673" s="94"/>
      <c r="RGF673" s="59"/>
      <c r="RGG673" s="60"/>
      <c r="RGH673" s="94"/>
      <c r="RGI673" s="59"/>
      <c r="RGJ673" s="60"/>
      <c r="RGK673" s="94"/>
      <c r="RGL673" s="59"/>
      <c r="RGM673" s="60"/>
      <c r="RGN673" s="94"/>
      <c r="RGO673" s="59"/>
      <c r="RGP673" s="60"/>
      <c r="RGQ673" s="94"/>
      <c r="RGR673" s="59"/>
      <c r="RGS673" s="60"/>
      <c r="RGT673" s="94"/>
      <c r="RGU673" s="59"/>
      <c r="RGV673" s="60"/>
      <c r="RGW673" s="94"/>
      <c r="RGX673" s="59"/>
      <c r="RGY673" s="60"/>
      <c r="RGZ673" s="94"/>
      <c r="RHA673" s="59"/>
      <c r="RHB673" s="60"/>
      <c r="RHC673" s="94"/>
      <c r="RHD673" s="59"/>
      <c r="RHE673" s="60"/>
      <c r="RHF673" s="94"/>
      <c r="RHG673" s="59"/>
      <c r="RHH673" s="60"/>
      <c r="RHI673" s="94"/>
      <c r="RHJ673" s="59"/>
      <c r="RHK673" s="60"/>
      <c r="RHL673" s="94"/>
      <c r="RHM673" s="59"/>
      <c r="RHN673" s="60"/>
      <c r="RHO673" s="94"/>
      <c r="RHP673" s="59"/>
      <c r="RHQ673" s="60"/>
      <c r="RHR673" s="94"/>
      <c r="RHS673" s="59"/>
      <c r="RHT673" s="60"/>
      <c r="RHU673" s="94"/>
      <c r="RHV673" s="59"/>
      <c r="RHW673" s="60"/>
      <c r="RHX673" s="94"/>
      <c r="RHY673" s="59"/>
      <c r="RHZ673" s="60"/>
      <c r="RIA673" s="94"/>
      <c r="RIB673" s="59"/>
      <c r="RIC673" s="60"/>
      <c r="RID673" s="94"/>
      <c r="RIE673" s="59"/>
      <c r="RIF673" s="60"/>
      <c r="RIG673" s="94"/>
      <c r="RIH673" s="59"/>
      <c r="RII673" s="60"/>
      <c r="RIJ673" s="94"/>
      <c r="RIK673" s="59"/>
      <c r="RIL673" s="60"/>
      <c r="RIM673" s="94"/>
      <c r="RIN673" s="59"/>
      <c r="RIO673" s="60"/>
      <c r="RIP673" s="94"/>
      <c r="RIQ673" s="59"/>
      <c r="RIR673" s="60"/>
      <c r="RIS673" s="94"/>
      <c r="RIT673" s="59"/>
      <c r="RIU673" s="60"/>
      <c r="RIV673" s="94"/>
      <c r="RIW673" s="59"/>
      <c r="RIX673" s="60"/>
      <c r="RIY673" s="94"/>
      <c r="RIZ673" s="59"/>
      <c r="RJA673" s="60"/>
      <c r="RJB673" s="94"/>
      <c r="RJC673" s="59"/>
      <c r="RJD673" s="60"/>
      <c r="RJE673" s="94"/>
      <c r="RJF673" s="59"/>
      <c r="RJG673" s="60"/>
      <c r="RJH673" s="94"/>
      <c r="RJI673" s="59"/>
      <c r="RJJ673" s="60"/>
      <c r="RJK673" s="94"/>
      <c r="RJL673" s="59"/>
      <c r="RJM673" s="60"/>
      <c r="RJN673" s="94"/>
      <c r="RJO673" s="59"/>
      <c r="RJP673" s="60"/>
      <c r="RJQ673" s="94"/>
      <c r="RJR673" s="59"/>
      <c r="RJS673" s="60"/>
      <c r="RJT673" s="94"/>
      <c r="RJU673" s="59"/>
      <c r="RJV673" s="60"/>
      <c r="RJW673" s="94"/>
      <c r="RJX673" s="59"/>
      <c r="RJY673" s="60"/>
      <c r="RJZ673" s="94"/>
      <c r="RKA673" s="59"/>
      <c r="RKB673" s="60"/>
      <c r="RKC673" s="94"/>
      <c r="RKD673" s="59"/>
      <c r="RKE673" s="60"/>
      <c r="RKF673" s="94"/>
      <c r="RKG673" s="59"/>
      <c r="RKH673" s="60"/>
      <c r="RKI673" s="94"/>
      <c r="RKJ673" s="59"/>
      <c r="RKK673" s="60"/>
      <c r="RKL673" s="94"/>
      <c r="RKM673" s="59"/>
      <c r="RKN673" s="60"/>
      <c r="RKO673" s="94"/>
      <c r="RKP673" s="59"/>
      <c r="RKQ673" s="60"/>
      <c r="RKR673" s="94"/>
      <c r="RKS673" s="59"/>
      <c r="RKT673" s="60"/>
      <c r="RKU673" s="94"/>
      <c r="RKV673" s="59"/>
      <c r="RKW673" s="60"/>
      <c r="RKX673" s="94"/>
      <c r="RKY673" s="59"/>
      <c r="RKZ673" s="60"/>
      <c r="RLA673" s="94"/>
      <c r="RLB673" s="59"/>
      <c r="RLC673" s="60"/>
      <c r="RLD673" s="94"/>
      <c r="RLE673" s="59"/>
      <c r="RLF673" s="60"/>
      <c r="RLG673" s="94"/>
      <c r="RLH673" s="59"/>
      <c r="RLI673" s="60"/>
      <c r="RLJ673" s="94"/>
      <c r="RLK673" s="59"/>
      <c r="RLL673" s="60"/>
      <c r="RLM673" s="94"/>
      <c r="RLN673" s="59"/>
      <c r="RLO673" s="60"/>
      <c r="RLP673" s="94"/>
      <c r="RLQ673" s="59"/>
      <c r="RLR673" s="60"/>
      <c r="RLS673" s="94"/>
      <c r="RLT673" s="59"/>
      <c r="RLU673" s="60"/>
      <c r="RLV673" s="94"/>
      <c r="RLW673" s="59"/>
      <c r="RLX673" s="60"/>
      <c r="RLY673" s="94"/>
      <c r="RLZ673" s="59"/>
      <c r="RMA673" s="60"/>
      <c r="RMB673" s="94"/>
      <c r="RMC673" s="59"/>
      <c r="RMD673" s="60"/>
      <c r="RME673" s="94"/>
      <c r="RMF673" s="59"/>
      <c r="RMG673" s="60"/>
      <c r="RMH673" s="94"/>
      <c r="RMI673" s="59"/>
      <c r="RMJ673" s="60"/>
      <c r="RMK673" s="94"/>
      <c r="RML673" s="59"/>
      <c r="RMM673" s="60"/>
      <c r="RMN673" s="94"/>
      <c r="RMO673" s="59"/>
      <c r="RMP673" s="60"/>
      <c r="RMQ673" s="94"/>
      <c r="RMR673" s="59"/>
      <c r="RMS673" s="60"/>
      <c r="RMT673" s="94"/>
      <c r="RMU673" s="59"/>
      <c r="RMV673" s="60"/>
      <c r="RMW673" s="94"/>
      <c r="RMX673" s="59"/>
      <c r="RMY673" s="60"/>
      <c r="RMZ673" s="94"/>
      <c r="RNA673" s="59"/>
      <c r="RNB673" s="60"/>
      <c r="RNC673" s="94"/>
      <c r="RND673" s="59"/>
      <c r="RNE673" s="60"/>
      <c r="RNF673" s="94"/>
      <c r="RNG673" s="59"/>
      <c r="RNH673" s="60"/>
      <c r="RNI673" s="94"/>
      <c r="RNJ673" s="59"/>
      <c r="RNK673" s="60"/>
      <c r="RNL673" s="94"/>
      <c r="RNM673" s="59"/>
      <c r="RNN673" s="60"/>
      <c r="RNO673" s="94"/>
      <c r="RNP673" s="59"/>
      <c r="RNQ673" s="60"/>
      <c r="RNR673" s="94"/>
      <c r="RNS673" s="59"/>
      <c r="RNT673" s="60"/>
      <c r="RNU673" s="94"/>
      <c r="RNV673" s="59"/>
      <c r="RNW673" s="60"/>
      <c r="RNX673" s="94"/>
      <c r="RNY673" s="59"/>
      <c r="RNZ673" s="60"/>
      <c r="ROA673" s="94"/>
      <c r="ROB673" s="59"/>
      <c r="ROC673" s="60"/>
      <c r="ROD673" s="94"/>
      <c r="ROE673" s="59"/>
      <c r="ROF673" s="60"/>
      <c r="ROG673" s="94"/>
      <c r="ROH673" s="59"/>
      <c r="ROI673" s="60"/>
      <c r="ROJ673" s="94"/>
      <c r="ROK673" s="59"/>
      <c r="ROL673" s="60"/>
      <c r="ROM673" s="94"/>
      <c r="RON673" s="59"/>
      <c r="ROO673" s="60"/>
      <c r="ROP673" s="94"/>
      <c r="ROQ673" s="59"/>
      <c r="ROR673" s="60"/>
      <c r="ROS673" s="94"/>
      <c r="ROT673" s="59"/>
      <c r="ROU673" s="60"/>
      <c r="ROV673" s="94"/>
      <c r="ROW673" s="59"/>
      <c r="ROX673" s="60"/>
      <c r="ROY673" s="94"/>
      <c r="ROZ673" s="59"/>
      <c r="RPA673" s="60"/>
      <c r="RPB673" s="94"/>
      <c r="RPC673" s="59"/>
      <c r="RPD673" s="60"/>
      <c r="RPE673" s="94"/>
      <c r="RPF673" s="59"/>
      <c r="RPG673" s="60"/>
      <c r="RPH673" s="94"/>
      <c r="RPI673" s="59"/>
      <c r="RPJ673" s="60"/>
      <c r="RPK673" s="94"/>
      <c r="RPL673" s="59"/>
      <c r="RPM673" s="60"/>
      <c r="RPN673" s="94"/>
      <c r="RPO673" s="59"/>
      <c r="RPP673" s="60"/>
      <c r="RPQ673" s="94"/>
      <c r="RPR673" s="59"/>
      <c r="RPS673" s="60"/>
      <c r="RPT673" s="94"/>
      <c r="RPU673" s="59"/>
      <c r="RPV673" s="60"/>
      <c r="RPW673" s="94"/>
      <c r="RPX673" s="59"/>
      <c r="RPY673" s="60"/>
      <c r="RPZ673" s="94"/>
      <c r="RQA673" s="59"/>
      <c r="RQB673" s="60"/>
      <c r="RQC673" s="94"/>
      <c r="RQD673" s="59"/>
      <c r="RQE673" s="60"/>
      <c r="RQF673" s="94"/>
      <c r="RQG673" s="59"/>
      <c r="RQH673" s="60"/>
      <c r="RQI673" s="94"/>
      <c r="RQJ673" s="59"/>
      <c r="RQK673" s="60"/>
      <c r="RQL673" s="94"/>
      <c r="RQM673" s="59"/>
      <c r="RQN673" s="60"/>
      <c r="RQO673" s="94"/>
      <c r="RQP673" s="59"/>
      <c r="RQQ673" s="60"/>
      <c r="RQR673" s="94"/>
      <c r="RQS673" s="59"/>
      <c r="RQT673" s="60"/>
      <c r="RQU673" s="94"/>
      <c r="RQV673" s="59"/>
      <c r="RQW673" s="60"/>
      <c r="RQX673" s="94"/>
      <c r="RQY673" s="59"/>
      <c r="RQZ673" s="60"/>
      <c r="RRA673" s="94"/>
      <c r="RRB673" s="59"/>
      <c r="RRC673" s="60"/>
      <c r="RRD673" s="94"/>
      <c r="RRE673" s="59"/>
      <c r="RRF673" s="60"/>
      <c r="RRG673" s="94"/>
      <c r="RRH673" s="59"/>
      <c r="RRI673" s="60"/>
      <c r="RRJ673" s="94"/>
      <c r="RRK673" s="59"/>
      <c r="RRL673" s="60"/>
      <c r="RRM673" s="94"/>
      <c r="RRN673" s="59"/>
      <c r="RRO673" s="60"/>
      <c r="RRP673" s="94"/>
      <c r="RRQ673" s="59"/>
      <c r="RRR673" s="60"/>
      <c r="RRS673" s="94"/>
      <c r="RRT673" s="59"/>
      <c r="RRU673" s="60"/>
      <c r="RRV673" s="94"/>
      <c r="RRW673" s="59"/>
      <c r="RRX673" s="60"/>
      <c r="RRY673" s="94"/>
      <c r="RRZ673" s="59"/>
      <c r="RSA673" s="60"/>
      <c r="RSB673" s="94"/>
      <c r="RSC673" s="59"/>
      <c r="RSD673" s="60"/>
      <c r="RSE673" s="94"/>
      <c r="RSF673" s="59"/>
      <c r="RSG673" s="60"/>
      <c r="RSH673" s="94"/>
      <c r="RSI673" s="59"/>
      <c r="RSJ673" s="60"/>
      <c r="RSK673" s="94"/>
      <c r="RSL673" s="59"/>
      <c r="RSM673" s="60"/>
      <c r="RSN673" s="94"/>
      <c r="RSO673" s="59"/>
      <c r="RSP673" s="60"/>
      <c r="RSQ673" s="94"/>
      <c r="RSR673" s="59"/>
      <c r="RSS673" s="60"/>
      <c r="RST673" s="94"/>
      <c r="RSU673" s="59"/>
      <c r="RSV673" s="60"/>
      <c r="RSW673" s="94"/>
      <c r="RSX673" s="59"/>
      <c r="RSY673" s="60"/>
      <c r="RSZ673" s="94"/>
      <c r="RTA673" s="59"/>
      <c r="RTB673" s="60"/>
      <c r="RTC673" s="94"/>
      <c r="RTD673" s="59"/>
      <c r="RTE673" s="60"/>
      <c r="RTF673" s="94"/>
      <c r="RTG673" s="59"/>
      <c r="RTH673" s="60"/>
      <c r="RTI673" s="94"/>
      <c r="RTJ673" s="59"/>
      <c r="RTK673" s="60"/>
      <c r="RTL673" s="94"/>
      <c r="RTM673" s="59"/>
      <c r="RTN673" s="60"/>
      <c r="RTO673" s="94"/>
      <c r="RTP673" s="59"/>
      <c r="RTQ673" s="60"/>
      <c r="RTR673" s="94"/>
      <c r="RTS673" s="59"/>
      <c r="RTT673" s="60"/>
      <c r="RTU673" s="94"/>
      <c r="RTV673" s="59"/>
      <c r="RTW673" s="60"/>
      <c r="RTX673" s="94"/>
      <c r="RTY673" s="59"/>
      <c r="RTZ673" s="60"/>
      <c r="RUA673" s="94"/>
      <c r="RUB673" s="59"/>
      <c r="RUC673" s="60"/>
      <c r="RUD673" s="94"/>
      <c r="RUE673" s="59"/>
      <c r="RUF673" s="60"/>
      <c r="RUG673" s="94"/>
      <c r="RUH673" s="59"/>
      <c r="RUI673" s="60"/>
      <c r="RUJ673" s="94"/>
      <c r="RUK673" s="59"/>
      <c r="RUL673" s="60"/>
      <c r="RUM673" s="94"/>
      <c r="RUN673" s="59"/>
      <c r="RUO673" s="60"/>
      <c r="RUP673" s="94"/>
      <c r="RUQ673" s="59"/>
      <c r="RUR673" s="60"/>
      <c r="RUS673" s="94"/>
      <c r="RUT673" s="59"/>
      <c r="RUU673" s="60"/>
      <c r="RUV673" s="94"/>
      <c r="RUW673" s="59"/>
      <c r="RUX673" s="60"/>
      <c r="RUY673" s="94"/>
      <c r="RUZ673" s="59"/>
      <c r="RVA673" s="60"/>
      <c r="RVB673" s="94"/>
      <c r="RVC673" s="59"/>
      <c r="RVD673" s="60"/>
      <c r="RVE673" s="94"/>
      <c r="RVF673" s="59"/>
      <c r="RVG673" s="60"/>
      <c r="RVH673" s="94"/>
      <c r="RVI673" s="59"/>
      <c r="RVJ673" s="60"/>
      <c r="RVK673" s="94"/>
      <c r="RVL673" s="59"/>
      <c r="RVM673" s="60"/>
      <c r="RVN673" s="94"/>
      <c r="RVO673" s="59"/>
      <c r="RVP673" s="60"/>
      <c r="RVQ673" s="94"/>
      <c r="RVR673" s="59"/>
      <c r="RVS673" s="60"/>
      <c r="RVT673" s="94"/>
      <c r="RVU673" s="59"/>
      <c r="RVV673" s="60"/>
      <c r="RVW673" s="94"/>
      <c r="RVX673" s="59"/>
      <c r="RVY673" s="60"/>
      <c r="RVZ673" s="94"/>
      <c r="RWA673" s="59"/>
      <c r="RWB673" s="60"/>
      <c r="RWC673" s="94"/>
      <c r="RWD673" s="59"/>
      <c r="RWE673" s="60"/>
      <c r="RWF673" s="94"/>
      <c r="RWG673" s="59"/>
      <c r="RWH673" s="60"/>
      <c r="RWI673" s="94"/>
      <c r="RWJ673" s="59"/>
      <c r="RWK673" s="60"/>
      <c r="RWL673" s="94"/>
      <c r="RWM673" s="59"/>
      <c r="RWN673" s="60"/>
      <c r="RWO673" s="94"/>
      <c r="RWP673" s="59"/>
      <c r="RWQ673" s="60"/>
      <c r="RWR673" s="94"/>
      <c r="RWS673" s="59"/>
      <c r="RWT673" s="60"/>
      <c r="RWU673" s="94"/>
      <c r="RWV673" s="59"/>
      <c r="RWW673" s="60"/>
      <c r="RWX673" s="94"/>
      <c r="RWY673" s="59"/>
      <c r="RWZ673" s="60"/>
      <c r="RXA673" s="94"/>
      <c r="RXB673" s="59"/>
      <c r="RXC673" s="60"/>
      <c r="RXD673" s="94"/>
      <c r="RXE673" s="59"/>
      <c r="RXF673" s="60"/>
      <c r="RXG673" s="94"/>
      <c r="RXH673" s="59"/>
      <c r="RXI673" s="60"/>
      <c r="RXJ673" s="94"/>
      <c r="RXK673" s="59"/>
      <c r="RXL673" s="60"/>
      <c r="RXM673" s="94"/>
      <c r="RXN673" s="59"/>
      <c r="RXO673" s="60"/>
      <c r="RXP673" s="94"/>
      <c r="RXQ673" s="59"/>
      <c r="RXR673" s="60"/>
      <c r="RXS673" s="94"/>
      <c r="RXT673" s="59"/>
      <c r="RXU673" s="60"/>
      <c r="RXV673" s="94"/>
      <c r="RXW673" s="59"/>
      <c r="RXX673" s="60"/>
      <c r="RXY673" s="94"/>
      <c r="RXZ673" s="59"/>
      <c r="RYA673" s="60"/>
      <c r="RYB673" s="94"/>
      <c r="RYC673" s="59"/>
      <c r="RYD673" s="60"/>
      <c r="RYE673" s="94"/>
      <c r="RYF673" s="59"/>
      <c r="RYG673" s="60"/>
      <c r="RYH673" s="94"/>
      <c r="RYI673" s="59"/>
      <c r="RYJ673" s="60"/>
      <c r="RYK673" s="94"/>
      <c r="RYL673" s="59"/>
      <c r="RYM673" s="60"/>
      <c r="RYN673" s="94"/>
      <c r="RYO673" s="59"/>
      <c r="RYP673" s="60"/>
      <c r="RYQ673" s="94"/>
      <c r="RYR673" s="59"/>
      <c r="RYS673" s="60"/>
      <c r="RYT673" s="94"/>
      <c r="RYU673" s="59"/>
      <c r="RYV673" s="60"/>
      <c r="RYW673" s="94"/>
      <c r="RYX673" s="59"/>
      <c r="RYY673" s="60"/>
      <c r="RYZ673" s="94"/>
      <c r="RZA673" s="59"/>
      <c r="RZB673" s="60"/>
      <c r="RZC673" s="94"/>
      <c r="RZD673" s="59"/>
      <c r="RZE673" s="60"/>
      <c r="RZF673" s="94"/>
      <c r="RZG673" s="59"/>
      <c r="RZH673" s="60"/>
      <c r="RZI673" s="94"/>
      <c r="RZJ673" s="59"/>
      <c r="RZK673" s="60"/>
      <c r="RZL673" s="94"/>
      <c r="RZM673" s="59"/>
      <c r="RZN673" s="60"/>
      <c r="RZO673" s="94"/>
      <c r="RZP673" s="59"/>
      <c r="RZQ673" s="60"/>
      <c r="RZR673" s="94"/>
      <c r="RZS673" s="59"/>
      <c r="RZT673" s="60"/>
      <c r="RZU673" s="94"/>
      <c r="RZV673" s="59"/>
      <c r="RZW673" s="60"/>
      <c r="RZX673" s="94"/>
      <c r="RZY673" s="59"/>
      <c r="RZZ673" s="60"/>
      <c r="SAA673" s="94"/>
      <c r="SAB673" s="59"/>
      <c r="SAC673" s="60"/>
      <c r="SAD673" s="94"/>
      <c r="SAE673" s="59"/>
      <c r="SAF673" s="60"/>
      <c r="SAG673" s="94"/>
      <c r="SAH673" s="59"/>
      <c r="SAI673" s="60"/>
      <c r="SAJ673" s="94"/>
      <c r="SAK673" s="59"/>
      <c r="SAL673" s="60"/>
      <c r="SAM673" s="94"/>
      <c r="SAN673" s="59"/>
      <c r="SAO673" s="60"/>
      <c r="SAP673" s="94"/>
      <c r="SAQ673" s="59"/>
      <c r="SAR673" s="60"/>
      <c r="SAS673" s="94"/>
      <c r="SAT673" s="59"/>
      <c r="SAU673" s="60"/>
      <c r="SAV673" s="94"/>
      <c r="SAW673" s="59"/>
      <c r="SAX673" s="60"/>
      <c r="SAY673" s="94"/>
      <c r="SAZ673" s="59"/>
      <c r="SBA673" s="60"/>
      <c r="SBB673" s="94"/>
      <c r="SBC673" s="59"/>
      <c r="SBD673" s="60"/>
      <c r="SBE673" s="94"/>
      <c r="SBF673" s="59"/>
      <c r="SBG673" s="60"/>
      <c r="SBH673" s="94"/>
      <c r="SBI673" s="59"/>
      <c r="SBJ673" s="60"/>
      <c r="SBK673" s="94"/>
      <c r="SBL673" s="59"/>
      <c r="SBM673" s="60"/>
      <c r="SBN673" s="94"/>
      <c r="SBO673" s="59"/>
      <c r="SBP673" s="60"/>
      <c r="SBQ673" s="94"/>
      <c r="SBR673" s="59"/>
      <c r="SBS673" s="60"/>
      <c r="SBT673" s="94"/>
      <c r="SBU673" s="59"/>
      <c r="SBV673" s="60"/>
      <c r="SBW673" s="94"/>
      <c r="SBX673" s="59"/>
      <c r="SBY673" s="60"/>
      <c r="SBZ673" s="94"/>
      <c r="SCA673" s="59"/>
      <c r="SCB673" s="60"/>
      <c r="SCC673" s="94"/>
      <c r="SCD673" s="59"/>
      <c r="SCE673" s="60"/>
      <c r="SCF673" s="94"/>
      <c r="SCG673" s="59"/>
      <c r="SCH673" s="60"/>
      <c r="SCI673" s="94"/>
      <c r="SCJ673" s="59"/>
      <c r="SCK673" s="60"/>
      <c r="SCL673" s="94"/>
      <c r="SCM673" s="59"/>
      <c r="SCN673" s="60"/>
      <c r="SCO673" s="94"/>
      <c r="SCP673" s="59"/>
      <c r="SCQ673" s="60"/>
      <c r="SCR673" s="94"/>
      <c r="SCS673" s="59"/>
      <c r="SCT673" s="60"/>
      <c r="SCU673" s="94"/>
      <c r="SCV673" s="59"/>
      <c r="SCW673" s="60"/>
      <c r="SCX673" s="94"/>
      <c r="SCY673" s="59"/>
      <c r="SCZ673" s="60"/>
      <c r="SDA673" s="94"/>
      <c r="SDB673" s="59"/>
      <c r="SDC673" s="60"/>
      <c r="SDD673" s="94"/>
      <c r="SDE673" s="59"/>
      <c r="SDF673" s="60"/>
      <c r="SDG673" s="94"/>
      <c r="SDH673" s="59"/>
      <c r="SDI673" s="60"/>
      <c r="SDJ673" s="94"/>
      <c r="SDK673" s="59"/>
      <c r="SDL673" s="60"/>
      <c r="SDM673" s="94"/>
      <c r="SDN673" s="59"/>
      <c r="SDO673" s="60"/>
      <c r="SDP673" s="94"/>
      <c r="SDQ673" s="59"/>
      <c r="SDR673" s="60"/>
      <c r="SDS673" s="94"/>
      <c r="SDT673" s="59"/>
      <c r="SDU673" s="60"/>
      <c r="SDV673" s="94"/>
      <c r="SDW673" s="59"/>
      <c r="SDX673" s="60"/>
      <c r="SDY673" s="94"/>
      <c r="SDZ673" s="59"/>
      <c r="SEA673" s="60"/>
      <c r="SEB673" s="94"/>
      <c r="SEC673" s="59"/>
      <c r="SED673" s="60"/>
      <c r="SEE673" s="94"/>
      <c r="SEF673" s="59"/>
      <c r="SEG673" s="60"/>
      <c r="SEH673" s="94"/>
      <c r="SEI673" s="59"/>
      <c r="SEJ673" s="60"/>
      <c r="SEK673" s="94"/>
      <c r="SEL673" s="59"/>
      <c r="SEM673" s="60"/>
      <c r="SEN673" s="94"/>
      <c r="SEO673" s="59"/>
      <c r="SEP673" s="60"/>
      <c r="SEQ673" s="94"/>
      <c r="SER673" s="59"/>
      <c r="SES673" s="60"/>
      <c r="SET673" s="94"/>
      <c r="SEU673" s="59"/>
      <c r="SEV673" s="60"/>
      <c r="SEW673" s="94"/>
      <c r="SEX673" s="59"/>
      <c r="SEY673" s="60"/>
      <c r="SEZ673" s="94"/>
      <c r="SFA673" s="59"/>
      <c r="SFB673" s="60"/>
      <c r="SFC673" s="94"/>
      <c r="SFD673" s="59"/>
      <c r="SFE673" s="60"/>
      <c r="SFF673" s="94"/>
      <c r="SFG673" s="59"/>
      <c r="SFH673" s="60"/>
      <c r="SFI673" s="94"/>
      <c r="SFJ673" s="59"/>
      <c r="SFK673" s="60"/>
      <c r="SFL673" s="94"/>
      <c r="SFM673" s="59"/>
      <c r="SFN673" s="60"/>
      <c r="SFO673" s="94"/>
      <c r="SFP673" s="59"/>
      <c r="SFQ673" s="60"/>
      <c r="SFR673" s="94"/>
      <c r="SFS673" s="59"/>
      <c r="SFT673" s="60"/>
      <c r="SFU673" s="94"/>
      <c r="SFV673" s="59"/>
      <c r="SFW673" s="60"/>
      <c r="SFX673" s="94"/>
      <c r="SFY673" s="59"/>
      <c r="SFZ673" s="60"/>
      <c r="SGA673" s="94"/>
      <c r="SGB673" s="59"/>
      <c r="SGC673" s="60"/>
      <c r="SGD673" s="94"/>
      <c r="SGE673" s="59"/>
      <c r="SGF673" s="60"/>
      <c r="SGG673" s="94"/>
      <c r="SGH673" s="59"/>
      <c r="SGI673" s="60"/>
      <c r="SGJ673" s="94"/>
      <c r="SGK673" s="59"/>
      <c r="SGL673" s="60"/>
      <c r="SGM673" s="94"/>
      <c r="SGN673" s="59"/>
      <c r="SGO673" s="60"/>
      <c r="SGP673" s="94"/>
      <c r="SGQ673" s="59"/>
      <c r="SGR673" s="60"/>
      <c r="SGS673" s="94"/>
      <c r="SGT673" s="59"/>
      <c r="SGU673" s="60"/>
      <c r="SGV673" s="94"/>
      <c r="SGW673" s="59"/>
      <c r="SGX673" s="60"/>
      <c r="SGY673" s="94"/>
      <c r="SGZ673" s="59"/>
      <c r="SHA673" s="60"/>
      <c r="SHB673" s="94"/>
      <c r="SHC673" s="59"/>
      <c r="SHD673" s="60"/>
      <c r="SHE673" s="94"/>
      <c r="SHF673" s="59"/>
      <c r="SHG673" s="60"/>
      <c r="SHH673" s="94"/>
      <c r="SHI673" s="59"/>
      <c r="SHJ673" s="60"/>
      <c r="SHK673" s="94"/>
      <c r="SHL673" s="59"/>
      <c r="SHM673" s="60"/>
      <c r="SHN673" s="94"/>
      <c r="SHO673" s="59"/>
      <c r="SHP673" s="60"/>
      <c r="SHQ673" s="94"/>
      <c r="SHR673" s="59"/>
      <c r="SHS673" s="60"/>
      <c r="SHT673" s="94"/>
      <c r="SHU673" s="59"/>
      <c r="SHV673" s="60"/>
      <c r="SHW673" s="94"/>
      <c r="SHX673" s="59"/>
      <c r="SHY673" s="60"/>
      <c r="SHZ673" s="94"/>
      <c r="SIA673" s="59"/>
      <c r="SIB673" s="60"/>
      <c r="SIC673" s="94"/>
      <c r="SID673" s="59"/>
      <c r="SIE673" s="60"/>
      <c r="SIF673" s="94"/>
      <c r="SIG673" s="59"/>
      <c r="SIH673" s="60"/>
      <c r="SII673" s="94"/>
      <c r="SIJ673" s="59"/>
      <c r="SIK673" s="60"/>
      <c r="SIL673" s="94"/>
      <c r="SIM673" s="59"/>
      <c r="SIN673" s="60"/>
      <c r="SIO673" s="94"/>
      <c r="SIP673" s="59"/>
      <c r="SIQ673" s="60"/>
      <c r="SIR673" s="94"/>
      <c r="SIS673" s="59"/>
      <c r="SIT673" s="60"/>
      <c r="SIU673" s="94"/>
      <c r="SIV673" s="59"/>
      <c r="SIW673" s="60"/>
      <c r="SIX673" s="94"/>
      <c r="SIY673" s="59"/>
      <c r="SIZ673" s="60"/>
      <c r="SJA673" s="94"/>
      <c r="SJB673" s="59"/>
      <c r="SJC673" s="60"/>
      <c r="SJD673" s="94"/>
      <c r="SJE673" s="59"/>
      <c r="SJF673" s="60"/>
      <c r="SJG673" s="94"/>
      <c r="SJH673" s="59"/>
      <c r="SJI673" s="60"/>
      <c r="SJJ673" s="94"/>
      <c r="SJK673" s="59"/>
      <c r="SJL673" s="60"/>
      <c r="SJM673" s="94"/>
      <c r="SJN673" s="59"/>
      <c r="SJO673" s="60"/>
      <c r="SJP673" s="94"/>
      <c r="SJQ673" s="59"/>
      <c r="SJR673" s="60"/>
      <c r="SJS673" s="94"/>
      <c r="SJT673" s="59"/>
      <c r="SJU673" s="60"/>
      <c r="SJV673" s="94"/>
      <c r="SJW673" s="59"/>
      <c r="SJX673" s="60"/>
      <c r="SJY673" s="94"/>
      <c r="SJZ673" s="59"/>
      <c r="SKA673" s="60"/>
      <c r="SKB673" s="94"/>
      <c r="SKC673" s="59"/>
      <c r="SKD673" s="60"/>
      <c r="SKE673" s="94"/>
      <c r="SKF673" s="59"/>
      <c r="SKG673" s="60"/>
      <c r="SKH673" s="94"/>
      <c r="SKI673" s="59"/>
      <c r="SKJ673" s="60"/>
      <c r="SKK673" s="94"/>
      <c r="SKL673" s="59"/>
      <c r="SKM673" s="60"/>
      <c r="SKN673" s="94"/>
      <c r="SKO673" s="59"/>
      <c r="SKP673" s="60"/>
      <c r="SKQ673" s="94"/>
      <c r="SKR673" s="59"/>
      <c r="SKS673" s="60"/>
      <c r="SKT673" s="94"/>
      <c r="SKU673" s="59"/>
      <c r="SKV673" s="60"/>
      <c r="SKW673" s="94"/>
      <c r="SKX673" s="59"/>
      <c r="SKY673" s="60"/>
      <c r="SKZ673" s="94"/>
      <c r="SLA673" s="59"/>
      <c r="SLB673" s="60"/>
      <c r="SLC673" s="94"/>
      <c r="SLD673" s="59"/>
      <c r="SLE673" s="60"/>
      <c r="SLF673" s="94"/>
      <c r="SLG673" s="59"/>
      <c r="SLH673" s="60"/>
      <c r="SLI673" s="94"/>
      <c r="SLJ673" s="59"/>
      <c r="SLK673" s="60"/>
      <c r="SLL673" s="94"/>
      <c r="SLM673" s="59"/>
      <c r="SLN673" s="60"/>
      <c r="SLO673" s="94"/>
      <c r="SLP673" s="59"/>
      <c r="SLQ673" s="60"/>
      <c r="SLR673" s="94"/>
      <c r="SLS673" s="59"/>
      <c r="SLT673" s="60"/>
      <c r="SLU673" s="94"/>
      <c r="SLV673" s="59"/>
      <c r="SLW673" s="60"/>
      <c r="SLX673" s="94"/>
      <c r="SLY673" s="59"/>
      <c r="SLZ673" s="60"/>
      <c r="SMA673" s="94"/>
      <c r="SMB673" s="59"/>
      <c r="SMC673" s="60"/>
      <c r="SMD673" s="94"/>
      <c r="SME673" s="59"/>
      <c r="SMF673" s="60"/>
      <c r="SMG673" s="94"/>
      <c r="SMH673" s="59"/>
      <c r="SMI673" s="60"/>
      <c r="SMJ673" s="94"/>
      <c r="SMK673" s="59"/>
      <c r="SML673" s="60"/>
      <c r="SMM673" s="94"/>
      <c r="SMN673" s="59"/>
      <c r="SMO673" s="60"/>
      <c r="SMP673" s="94"/>
      <c r="SMQ673" s="59"/>
      <c r="SMR673" s="60"/>
      <c r="SMS673" s="94"/>
      <c r="SMT673" s="59"/>
      <c r="SMU673" s="60"/>
      <c r="SMV673" s="94"/>
      <c r="SMW673" s="59"/>
      <c r="SMX673" s="60"/>
      <c r="SMY673" s="94"/>
      <c r="SMZ673" s="59"/>
      <c r="SNA673" s="60"/>
      <c r="SNB673" s="94"/>
      <c r="SNC673" s="59"/>
      <c r="SND673" s="60"/>
      <c r="SNE673" s="94"/>
      <c r="SNF673" s="59"/>
      <c r="SNG673" s="60"/>
      <c r="SNH673" s="94"/>
      <c r="SNI673" s="59"/>
      <c r="SNJ673" s="60"/>
      <c r="SNK673" s="94"/>
      <c r="SNL673" s="59"/>
      <c r="SNM673" s="60"/>
      <c r="SNN673" s="94"/>
      <c r="SNO673" s="59"/>
      <c r="SNP673" s="60"/>
      <c r="SNQ673" s="94"/>
      <c r="SNR673" s="59"/>
      <c r="SNS673" s="60"/>
      <c r="SNT673" s="94"/>
      <c r="SNU673" s="59"/>
      <c r="SNV673" s="60"/>
      <c r="SNW673" s="94"/>
      <c r="SNX673" s="59"/>
      <c r="SNY673" s="60"/>
      <c r="SNZ673" s="94"/>
      <c r="SOA673" s="59"/>
      <c r="SOB673" s="60"/>
      <c r="SOC673" s="94"/>
      <c r="SOD673" s="59"/>
      <c r="SOE673" s="60"/>
      <c r="SOF673" s="94"/>
      <c r="SOG673" s="59"/>
      <c r="SOH673" s="60"/>
      <c r="SOI673" s="94"/>
      <c r="SOJ673" s="59"/>
      <c r="SOK673" s="60"/>
      <c r="SOL673" s="94"/>
      <c r="SOM673" s="59"/>
      <c r="SON673" s="60"/>
      <c r="SOO673" s="94"/>
      <c r="SOP673" s="59"/>
      <c r="SOQ673" s="60"/>
      <c r="SOR673" s="94"/>
      <c r="SOS673" s="59"/>
      <c r="SOT673" s="60"/>
      <c r="SOU673" s="94"/>
      <c r="SOV673" s="59"/>
      <c r="SOW673" s="60"/>
      <c r="SOX673" s="94"/>
      <c r="SOY673" s="59"/>
      <c r="SOZ673" s="60"/>
      <c r="SPA673" s="94"/>
      <c r="SPB673" s="59"/>
      <c r="SPC673" s="60"/>
      <c r="SPD673" s="94"/>
      <c r="SPE673" s="59"/>
      <c r="SPF673" s="60"/>
      <c r="SPG673" s="94"/>
      <c r="SPH673" s="59"/>
      <c r="SPI673" s="60"/>
      <c r="SPJ673" s="94"/>
      <c r="SPK673" s="59"/>
      <c r="SPL673" s="60"/>
      <c r="SPM673" s="94"/>
      <c r="SPN673" s="59"/>
      <c r="SPO673" s="60"/>
      <c r="SPP673" s="94"/>
      <c r="SPQ673" s="59"/>
      <c r="SPR673" s="60"/>
      <c r="SPS673" s="94"/>
      <c r="SPT673" s="59"/>
      <c r="SPU673" s="60"/>
      <c r="SPV673" s="94"/>
      <c r="SPW673" s="59"/>
      <c r="SPX673" s="60"/>
      <c r="SPY673" s="94"/>
      <c r="SPZ673" s="59"/>
      <c r="SQA673" s="60"/>
      <c r="SQB673" s="94"/>
      <c r="SQC673" s="59"/>
      <c r="SQD673" s="60"/>
      <c r="SQE673" s="94"/>
      <c r="SQF673" s="59"/>
      <c r="SQG673" s="60"/>
      <c r="SQH673" s="94"/>
      <c r="SQI673" s="59"/>
      <c r="SQJ673" s="60"/>
      <c r="SQK673" s="94"/>
      <c r="SQL673" s="59"/>
      <c r="SQM673" s="60"/>
      <c r="SQN673" s="94"/>
      <c r="SQO673" s="59"/>
      <c r="SQP673" s="60"/>
      <c r="SQQ673" s="94"/>
      <c r="SQR673" s="59"/>
      <c r="SQS673" s="60"/>
      <c r="SQT673" s="94"/>
      <c r="SQU673" s="59"/>
      <c r="SQV673" s="60"/>
      <c r="SQW673" s="94"/>
      <c r="SQX673" s="59"/>
      <c r="SQY673" s="60"/>
      <c r="SQZ673" s="94"/>
      <c r="SRA673" s="59"/>
      <c r="SRB673" s="60"/>
      <c r="SRC673" s="94"/>
      <c r="SRD673" s="59"/>
      <c r="SRE673" s="60"/>
      <c r="SRF673" s="94"/>
      <c r="SRG673" s="59"/>
      <c r="SRH673" s="60"/>
      <c r="SRI673" s="94"/>
      <c r="SRJ673" s="59"/>
      <c r="SRK673" s="60"/>
      <c r="SRL673" s="94"/>
      <c r="SRM673" s="59"/>
      <c r="SRN673" s="60"/>
      <c r="SRO673" s="94"/>
      <c r="SRP673" s="59"/>
      <c r="SRQ673" s="60"/>
      <c r="SRR673" s="94"/>
      <c r="SRS673" s="59"/>
      <c r="SRT673" s="60"/>
      <c r="SRU673" s="94"/>
      <c r="SRV673" s="59"/>
      <c r="SRW673" s="60"/>
      <c r="SRX673" s="94"/>
      <c r="SRY673" s="59"/>
      <c r="SRZ673" s="60"/>
      <c r="SSA673" s="94"/>
      <c r="SSB673" s="59"/>
      <c r="SSC673" s="60"/>
      <c r="SSD673" s="94"/>
      <c r="SSE673" s="59"/>
      <c r="SSF673" s="60"/>
      <c r="SSG673" s="94"/>
      <c r="SSH673" s="59"/>
      <c r="SSI673" s="60"/>
      <c r="SSJ673" s="94"/>
      <c r="SSK673" s="59"/>
      <c r="SSL673" s="60"/>
      <c r="SSM673" s="94"/>
      <c r="SSN673" s="59"/>
      <c r="SSO673" s="60"/>
      <c r="SSP673" s="94"/>
      <c r="SSQ673" s="59"/>
      <c r="SSR673" s="60"/>
      <c r="SSS673" s="94"/>
      <c r="SST673" s="59"/>
      <c r="SSU673" s="60"/>
      <c r="SSV673" s="94"/>
      <c r="SSW673" s="59"/>
      <c r="SSX673" s="60"/>
      <c r="SSY673" s="94"/>
      <c r="SSZ673" s="59"/>
      <c r="STA673" s="60"/>
      <c r="STB673" s="94"/>
      <c r="STC673" s="59"/>
      <c r="STD673" s="60"/>
      <c r="STE673" s="94"/>
      <c r="STF673" s="59"/>
      <c r="STG673" s="60"/>
      <c r="STH673" s="94"/>
      <c r="STI673" s="59"/>
      <c r="STJ673" s="60"/>
      <c r="STK673" s="94"/>
      <c r="STL673" s="59"/>
      <c r="STM673" s="60"/>
      <c r="STN673" s="94"/>
      <c r="STO673" s="59"/>
      <c r="STP673" s="60"/>
      <c r="STQ673" s="94"/>
      <c r="STR673" s="59"/>
      <c r="STS673" s="60"/>
      <c r="STT673" s="94"/>
      <c r="STU673" s="59"/>
      <c r="STV673" s="60"/>
      <c r="STW673" s="94"/>
      <c r="STX673" s="59"/>
      <c r="STY673" s="60"/>
      <c r="STZ673" s="94"/>
      <c r="SUA673" s="59"/>
      <c r="SUB673" s="60"/>
      <c r="SUC673" s="94"/>
      <c r="SUD673" s="59"/>
      <c r="SUE673" s="60"/>
      <c r="SUF673" s="94"/>
      <c r="SUG673" s="59"/>
      <c r="SUH673" s="60"/>
      <c r="SUI673" s="94"/>
      <c r="SUJ673" s="59"/>
      <c r="SUK673" s="60"/>
      <c r="SUL673" s="94"/>
      <c r="SUM673" s="59"/>
      <c r="SUN673" s="60"/>
      <c r="SUO673" s="94"/>
      <c r="SUP673" s="59"/>
      <c r="SUQ673" s="60"/>
      <c r="SUR673" s="94"/>
      <c r="SUS673" s="59"/>
      <c r="SUT673" s="60"/>
      <c r="SUU673" s="94"/>
      <c r="SUV673" s="59"/>
      <c r="SUW673" s="60"/>
      <c r="SUX673" s="94"/>
      <c r="SUY673" s="59"/>
      <c r="SUZ673" s="60"/>
      <c r="SVA673" s="94"/>
      <c r="SVB673" s="59"/>
      <c r="SVC673" s="60"/>
      <c r="SVD673" s="94"/>
      <c r="SVE673" s="59"/>
      <c r="SVF673" s="60"/>
      <c r="SVG673" s="94"/>
      <c r="SVH673" s="59"/>
      <c r="SVI673" s="60"/>
      <c r="SVJ673" s="94"/>
      <c r="SVK673" s="59"/>
      <c r="SVL673" s="60"/>
      <c r="SVM673" s="94"/>
      <c r="SVN673" s="59"/>
      <c r="SVO673" s="60"/>
      <c r="SVP673" s="94"/>
      <c r="SVQ673" s="59"/>
      <c r="SVR673" s="60"/>
      <c r="SVS673" s="94"/>
      <c r="SVT673" s="59"/>
      <c r="SVU673" s="60"/>
      <c r="SVV673" s="94"/>
      <c r="SVW673" s="59"/>
      <c r="SVX673" s="60"/>
      <c r="SVY673" s="94"/>
      <c r="SVZ673" s="59"/>
      <c r="SWA673" s="60"/>
      <c r="SWB673" s="94"/>
      <c r="SWC673" s="59"/>
      <c r="SWD673" s="60"/>
      <c r="SWE673" s="94"/>
      <c r="SWF673" s="59"/>
      <c r="SWG673" s="60"/>
      <c r="SWH673" s="94"/>
      <c r="SWI673" s="59"/>
      <c r="SWJ673" s="60"/>
      <c r="SWK673" s="94"/>
      <c r="SWL673" s="59"/>
      <c r="SWM673" s="60"/>
      <c r="SWN673" s="94"/>
      <c r="SWO673" s="59"/>
      <c r="SWP673" s="60"/>
      <c r="SWQ673" s="94"/>
      <c r="SWR673" s="59"/>
      <c r="SWS673" s="60"/>
      <c r="SWT673" s="94"/>
      <c r="SWU673" s="59"/>
      <c r="SWV673" s="60"/>
      <c r="SWW673" s="94"/>
      <c r="SWX673" s="59"/>
      <c r="SWY673" s="60"/>
      <c r="SWZ673" s="94"/>
      <c r="SXA673" s="59"/>
      <c r="SXB673" s="60"/>
      <c r="SXC673" s="94"/>
      <c r="SXD673" s="59"/>
      <c r="SXE673" s="60"/>
      <c r="SXF673" s="94"/>
      <c r="SXG673" s="59"/>
      <c r="SXH673" s="60"/>
      <c r="SXI673" s="94"/>
      <c r="SXJ673" s="59"/>
      <c r="SXK673" s="60"/>
      <c r="SXL673" s="94"/>
      <c r="SXM673" s="59"/>
      <c r="SXN673" s="60"/>
      <c r="SXO673" s="94"/>
      <c r="SXP673" s="59"/>
      <c r="SXQ673" s="60"/>
      <c r="SXR673" s="94"/>
      <c r="SXS673" s="59"/>
      <c r="SXT673" s="60"/>
      <c r="SXU673" s="94"/>
      <c r="SXV673" s="59"/>
      <c r="SXW673" s="60"/>
      <c r="SXX673" s="94"/>
      <c r="SXY673" s="59"/>
      <c r="SXZ673" s="60"/>
      <c r="SYA673" s="94"/>
      <c r="SYB673" s="59"/>
      <c r="SYC673" s="60"/>
      <c r="SYD673" s="94"/>
      <c r="SYE673" s="59"/>
      <c r="SYF673" s="60"/>
      <c r="SYG673" s="94"/>
      <c r="SYH673" s="59"/>
      <c r="SYI673" s="60"/>
      <c r="SYJ673" s="94"/>
      <c r="SYK673" s="59"/>
      <c r="SYL673" s="60"/>
      <c r="SYM673" s="94"/>
      <c r="SYN673" s="59"/>
      <c r="SYO673" s="60"/>
      <c r="SYP673" s="94"/>
      <c r="SYQ673" s="59"/>
      <c r="SYR673" s="60"/>
      <c r="SYS673" s="94"/>
      <c r="SYT673" s="59"/>
      <c r="SYU673" s="60"/>
      <c r="SYV673" s="94"/>
      <c r="SYW673" s="59"/>
      <c r="SYX673" s="60"/>
      <c r="SYY673" s="94"/>
      <c r="SYZ673" s="59"/>
      <c r="SZA673" s="60"/>
      <c r="SZB673" s="94"/>
      <c r="SZC673" s="59"/>
      <c r="SZD673" s="60"/>
      <c r="SZE673" s="94"/>
      <c r="SZF673" s="59"/>
      <c r="SZG673" s="60"/>
      <c r="SZH673" s="94"/>
      <c r="SZI673" s="59"/>
      <c r="SZJ673" s="60"/>
      <c r="SZK673" s="94"/>
      <c r="SZL673" s="59"/>
      <c r="SZM673" s="60"/>
      <c r="SZN673" s="94"/>
      <c r="SZO673" s="59"/>
      <c r="SZP673" s="60"/>
      <c r="SZQ673" s="94"/>
      <c r="SZR673" s="59"/>
      <c r="SZS673" s="60"/>
      <c r="SZT673" s="94"/>
      <c r="SZU673" s="59"/>
      <c r="SZV673" s="60"/>
      <c r="SZW673" s="94"/>
      <c r="SZX673" s="59"/>
      <c r="SZY673" s="60"/>
      <c r="SZZ673" s="94"/>
      <c r="TAA673" s="59"/>
      <c r="TAB673" s="60"/>
      <c r="TAC673" s="94"/>
      <c r="TAD673" s="59"/>
      <c r="TAE673" s="60"/>
      <c r="TAF673" s="94"/>
      <c r="TAG673" s="59"/>
      <c r="TAH673" s="60"/>
      <c r="TAI673" s="94"/>
      <c r="TAJ673" s="59"/>
      <c r="TAK673" s="60"/>
      <c r="TAL673" s="94"/>
      <c r="TAM673" s="59"/>
      <c r="TAN673" s="60"/>
      <c r="TAO673" s="94"/>
      <c r="TAP673" s="59"/>
      <c r="TAQ673" s="60"/>
      <c r="TAR673" s="94"/>
      <c r="TAS673" s="59"/>
      <c r="TAT673" s="60"/>
      <c r="TAU673" s="94"/>
      <c r="TAV673" s="59"/>
      <c r="TAW673" s="60"/>
      <c r="TAX673" s="94"/>
      <c r="TAY673" s="59"/>
      <c r="TAZ673" s="60"/>
      <c r="TBA673" s="94"/>
      <c r="TBB673" s="59"/>
      <c r="TBC673" s="60"/>
      <c r="TBD673" s="94"/>
      <c r="TBE673" s="59"/>
      <c r="TBF673" s="60"/>
      <c r="TBG673" s="94"/>
      <c r="TBH673" s="59"/>
      <c r="TBI673" s="60"/>
      <c r="TBJ673" s="94"/>
      <c r="TBK673" s="59"/>
      <c r="TBL673" s="60"/>
      <c r="TBM673" s="94"/>
      <c r="TBN673" s="59"/>
      <c r="TBO673" s="60"/>
      <c r="TBP673" s="94"/>
      <c r="TBQ673" s="59"/>
      <c r="TBR673" s="60"/>
      <c r="TBS673" s="94"/>
      <c r="TBT673" s="59"/>
      <c r="TBU673" s="60"/>
      <c r="TBV673" s="94"/>
      <c r="TBW673" s="59"/>
      <c r="TBX673" s="60"/>
      <c r="TBY673" s="94"/>
      <c r="TBZ673" s="59"/>
      <c r="TCA673" s="60"/>
      <c r="TCB673" s="94"/>
      <c r="TCC673" s="59"/>
      <c r="TCD673" s="60"/>
      <c r="TCE673" s="94"/>
      <c r="TCF673" s="59"/>
      <c r="TCG673" s="60"/>
      <c r="TCH673" s="94"/>
      <c r="TCI673" s="59"/>
      <c r="TCJ673" s="60"/>
      <c r="TCK673" s="94"/>
      <c r="TCL673" s="59"/>
      <c r="TCM673" s="60"/>
      <c r="TCN673" s="94"/>
      <c r="TCO673" s="59"/>
      <c r="TCP673" s="60"/>
      <c r="TCQ673" s="94"/>
      <c r="TCR673" s="59"/>
      <c r="TCS673" s="60"/>
      <c r="TCT673" s="94"/>
      <c r="TCU673" s="59"/>
      <c r="TCV673" s="60"/>
      <c r="TCW673" s="94"/>
      <c r="TCX673" s="59"/>
      <c r="TCY673" s="60"/>
      <c r="TCZ673" s="94"/>
      <c r="TDA673" s="59"/>
      <c r="TDB673" s="60"/>
      <c r="TDC673" s="94"/>
      <c r="TDD673" s="59"/>
      <c r="TDE673" s="60"/>
      <c r="TDF673" s="94"/>
      <c r="TDG673" s="59"/>
      <c r="TDH673" s="60"/>
      <c r="TDI673" s="94"/>
      <c r="TDJ673" s="59"/>
      <c r="TDK673" s="60"/>
      <c r="TDL673" s="94"/>
      <c r="TDM673" s="59"/>
      <c r="TDN673" s="60"/>
      <c r="TDO673" s="94"/>
      <c r="TDP673" s="59"/>
      <c r="TDQ673" s="60"/>
      <c r="TDR673" s="94"/>
      <c r="TDS673" s="59"/>
      <c r="TDT673" s="60"/>
      <c r="TDU673" s="94"/>
      <c r="TDV673" s="59"/>
      <c r="TDW673" s="60"/>
      <c r="TDX673" s="94"/>
      <c r="TDY673" s="59"/>
      <c r="TDZ673" s="60"/>
      <c r="TEA673" s="94"/>
      <c r="TEB673" s="59"/>
      <c r="TEC673" s="60"/>
      <c r="TED673" s="94"/>
      <c r="TEE673" s="59"/>
      <c r="TEF673" s="60"/>
      <c r="TEG673" s="94"/>
      <c r="TEH673" s="59"/>
      <c r="TEI673" s="60"/>
      <c r="TEJ673" s="94"/>
      <c r="TEK673" s="59"/>
      <c r="TEL673" s="60"/>
      <c r="TEM673" s="94"/>
      <c r="TEN673" s="59"/>
      <c r="TEO673" s="60"/>
      <c r="TEP673" s="94"/>
      <c r="TEQ673" s="59"/>
      <c r="TER673" s="60"/>
      <c r="TES673" s="94"/>
      <c r="TET673" s="59"/>
      <c r="TEU673" s="60"/>
      <c r="TEV673" s="94"/>
      <c r="TEW673" s="59"/>
      <c r="TEX673" s="60"/>
      <c r="TEY673" s="94"/>
      <c r="TEZ673" s="59"/>
      <c r="TFA673" s="60"/>
      <c r="TFB673" s="94"/>
      <c r="TFC673" s="59"/>
      <c r="TFD673" s="60"/>
      <c r="TFE673" s="94"/>
      <c r="TFF673" s="59"/>
      <c r="TFG673" s="60"/>
      <c r="TFH673" s="94"/>
      <c r="TFI673" s="59"/>
      <c r="TFJ673" s="60"/>
      <c r="TFK673" s="94"/>
      <c r="TFL673" s="59"/>
      <c r="TFM673" s="60"/>
      <c r="TFN673" s="94"/>
      <c r="TFO673" s="59"/>
      <c r="TFP673" s="60"/>
      <c r="TFQ673" s="94"/>
      <c r="TFR673" s="59"/>
      <c r="TFS673" s="60"/>
      <c r="TFT673" s="94"/>
      <c r="TFU673" s="59"/>
      <c r="TFV673" s="60"/>
      <c r="TFW673" s="94"/>
      <c r="TFX673" s="59"/>
      <c r="TFY673" s="60"/>
      <c r="TFZ673" s="94"/>
      <c r="TGA673" s="59"/>
      <c r="TGB673" s="60"/>
      <c r="TGC673" s="94"/>
      <c r="TGD673" s="59"/>
      <c r="TGE673" s="60"/>
      <c r="TGF673" s="94"/>
      <c r="TGG673" s="59"/>
      <c r="TGH673" s="60"/>
      <c r="TGI673" s="94"/>
      <c r="TGJ673" s="59"/>
      <c r="TGK673" s="60"/>
      <c r="TGL673" s="94"/>
      <c r="TGM673" s="59"/>
      <c r="TGN673" s="60"/>
      <c r="TGO673" s="94"/>
      <c r="TGP673" s="59"/>
      <c r="TGQ673" s="60"/>
      <c r="TGR673" s="94"/>
      <c r="TGS673" s="59"/>
      <c r="TGT673" s="60"/>
      <c r="TGU673" s="94"/>
      <c r="TGV673" s="59"/>
      <c r="TGW673" s="60"/>
      <c r="TGX673" s="94"/>
      <c r="TGY673" s="59"/>
      <c r="TGZ673" s="60"/>
      <c r="THA673" s="94"/>
      <c r="THB673" s="59"/>
      <c r="THC673" s="60"/>
      <c r="THD673" s="94"/>
      <c r="THE673" s="59"/>
      <c r="THF673" s="60"/>
      <c r="THG673" s="94"/>
      <c r="THH673" s="59"/>
      <c r="THI673" s="60"/>
      <c r="THJ673" s="94"/>
      <c r="THK673" s="59"/>
      <c r="THL673" s="60"/>
      <c r="THM673" s="94"/>
      <c r="THN673" s="59"/>
      <c r="THO673" s="60"/>
      <c r="THP673" s="94"/>
      <c r="THQ673" s="59"/>
      <c r="THR673" s="60"/>
      <c r="THS673" s="94"/>
      <c r="THT673" s="59"/>
      <c r="THU673" s="60"/>
      <c r="THV673" s="94"/>
      <c r="THW673" s="59"/>
      <c r="THX673" s="60"/>
      <c r="THY673" s="94"/>
      <c r="THZ673" s="59"/>
      <c r="TIA673" s="60"/>
      <c r="TIB673" s="94"/>
      <c r="TIC673" s="59"/>
      <c r="TID673" s="60"/>
      <c r="TIE673" s="94"/>
      <c r="TIF673" s="59"/>
      <c r="TIG673" s="60"/>
      <c r="TIH673" s="94"/>
      <c r="TII673" s="59"/>
      <c r="TIJ673" s="60"/>
      <c r="TIK673" s="94"/>
      <c r="TIL673" s="59"/>
      <c r="TIM673" s="60"/>
      <c r="TIN673" s="94"/>
      <c r="TIO673" s="59"/>
      <c r="TIP673" s="60"/>
      <c r="TIQ673" s="94"/>
      <c r="TIR673" s="59"/>
      <c r="TIS673" s="60"/>
      <c r="TIT673" s="94"/>
      <c r="TIU673" s="59"/>
      <c r="TIV673" s="60"/>
      <c r="TIW673" s="94"/>
      <c r="TIX673" s="59"/>
      <c r="TIY673" s="60"/>
      <c r="TIZ673" s="94"/>
      <c r="TJA673" s="59"/>
      <c r="TJB673" s="60"/>
      <c r="TJC673" s="94"/>
      <c r="TJD673" s="59"/>
      <c r="TJE673" s="60"/>
      <c r="TJF673" s="94"/>
      <c r="TJG673" s="59"/>
      <c r="TJH673" s="60"/>
      <c r="TJI673" s="94"/>
      <c r="TJJ673" s="59"/>
      <c r="TJK673" s="60"/>
      <c r="TJL673" s="94"/>
      <c r="TJM673" s="59"/>
      <c r="TJN673" s="60"/>
      <c r="TJO673" s="94"/>
      <c r="TJP673" s="59"/>
      <c r="TJQ673" s="60"/>
      <c r="TJR673" s="94"/>
      <c r="TJS673" s="59"/>
      <c r="TJT673" s="60"/>
      <c r="TJU673" s="94"/>
      <c r="TJV673" s="59"/>
      <c r="TJW673" s="60"/>
      <c r="TJX673" s="94"/>
      <c r="TJY673" s="59"/>
      <c r="TJZ673" s="60"/>
      <c r="TKA673" s="94"/>
      <c r="TKB673" s="59"/>
      <c r="TKC673" s="60"/>
      <c r="TKD673" s="94"/>
      <c r="TKE673" s="59"/>
      <c r="TKF673" s="60"/>
      <c r="TKG673" s="94"/>
      <c r="TKH673" s="59"/>
      <c r="TKI673" s="60"/>
      <c r="TKJ673" s="94"/>
      <c r="TKK673" s="59"/>
      <c r="TKL673" s="60"/>
      <c r="TKM673" s="94"/>
      <c r="TKN673" s="59"/>
      <c r="TKO673" s="60"/>
      <c r="TKP673" s="94"/>
      <c r="TKQ673" s="59"/>
      <c r="TKR673" s="60"/>
      <c r="TKS673" s="94"/>
      <c r="TKT673" s="59"/>
      <c r="TKU673" s="60"/>
      <c r="TKV673" s="94"/>
      <c r="TKW673" s="59"/>
      <c r="TKX673" s="60"/>
      <c r="TKY673" s="94"/>
      <c r="TKZ673" s="59"/>
      <c r="TLA673" s="60"/>
      <c r="TLB673" s="94"/>
      <c r="TLC673" s="59"/>
      <c r="TLD673" s="60"/>
      <c r="TLE673" s="94"/>
      <c r="TLF673" s="59"/>
      <c r="TLG673" s="60"/>
      <c r="TLH673" s="94"/>
      <c r="TLI673" s="59"/>
      <c r="TLJ673" s="60"/>
      <c r="TLK673" s="94"/>
      <c r="TLL673" s="59"/>
      <c r="TLM673" s="60"/>
      <c r="TLN673" s="94"/>
      <c r="TLO673" s="59"/>
      <c r="TLP673" s="60"/>
      <c r="TLQ673" s="94"/>
      <c r="TLR673" s="59"/>
      <c r="TLS673" s="60"/>
      <c r="TLT673" s="94"/>
      <c r="TLU673" s="59"/>
      <c r="TLV673" s="60"/>
      <c r="TLW673" s="94"/>
      <c r="TLX673" s="59"/>
      <c r="TLY673" s="60"/>
      <c r="TLZ673" s="94"/>
      <c r="TMA673" s="59"/>
      <c r="TMB673" s="60"/>
      <c r="TMC673" s="94"/>
      <c r="TMD673" s="59"/>
      <c r="TME673" s="60"/>
      <c r="TMF673" s="94"/>
      <c r="TMG673" s="59"/>
      <c r="TMH673" s="60"/>
      <c r="TMI673" s="94"/>
      <c r="TMJ673" s="59"/>
      <c r="TMK673" s="60"/>
      <c r="TML673" s="94"/>
      <c r="TMM673" s="59"/>
      <c r="TMN673" s="60"/>
      <c r="TMO673" s="94"/>
      <c r="TMP673" s="59"/>
      <c r="TMQ673" s="60"/>
      <c r="TMR673" s="94"/>
      <c r="TMS673" s="59"/>
      <c r="TMT673" s="60"/>
      <c r="TMU673" s="94"/>
      <c r="TMV673" s="59"/>
      <c r="TMW673" s="60"/>
      <c r="TMX673" s="94"/>
      <c r="TMY673" s="59"/>
      <c r="TMZ673" s="60"/>
      <c r="TNA673" s="94"/>
      <c r="TNB673" s="59"/>
      <c r="TNC673" s="60"/>
      <c r="TND673" s="94"/>
      <c r="TNE673" s="59"/>
      <c r="TNF673" s="60"/>
      <c r="TNG673" s="94"/>
      <c r="TNH673" s="59"/>
      <c r="TNI673" s="60"/>
      <c r="TNJ673" s="94"/>
      <c r="TNK673" s="59"/>
      <c r="TNL673" s="60"/>
      <c r="TNM673" s="94"/>
      <c r="TNN673" s="59"/>
      <c r="TNO673" s="60"/>
      <c r="TNP673" s="94"/>
      <c r="TNQ673" s="59"/>
      <c r="TNR673" s="60"/>
      <c r="TNS673" s="94"/>
      <c r="TNT673" s="59"/>
      <c r="TNU673" s="60"/>
      <c r="TNV673" s="94"/>
      <c r="TNW673" s="59"/>
      <c r="TNX673" s="60"/>
      <c r="TNY673" s="94"/>
      <c r="TNZ673" s="59"/>
      <c r="TOA673" s="60"/>
      <c r="TOB673" s="94"/>
      <c r="TOC673" s="59"/>
      <c r="TOD673" s="60"/>
      <c r="TOE673" s="94"/>
      <c r="TOF673" s="59"/>
      <c r="TOG673" s="60"/>
      <c r="TOH673" s="94"/>
      <c r="TOI673" s="59"/>
      <c r="TOJ673" s="60"/>
      <c r="TOK673" s="94"/>
      <c r="TOL673" s="59"/>
      <c r="TOM673" s="60"/>
      <c r="TON673" s="94"/>
      <c r="TOO673" s="59"/>
      <c r="TOP673" s="60"/>
      <c r="TOQ673" s="94"/>
      <c r="TOR673" s="59"/>
      <c r="TOS673" s="60"/>
      <c r="TOT673" s="94"/>
      <c r="TOU673" s="59"/>
      <c r="TOV673" s="60"/>
      <c r="TOW673" s="94"/>
      <c r="TOX673" s="59"/>
      <c r="TOY673" s="60"/>
      <c r="TOZ673" s="94"/>
      <c r="TPA673" s="59"/>
      <c r="TPB673" s="60"/>
      <c r="TPC673" s="94"/>
      <c r="TPD673" s="59"/>
      <c r="TPE673" s="60"/>
      <c r="TPF673" s="94"/>
      <c r="TPG673" s="59"/>
      <c r="TPH673" s="60"/>
      <c r="TPI673" s="94"/>
      <c r="TPJ673" s="59"/>
      <c r="TPK673" s="60"/>
      <c r="TPL673" s="94"/>
      <c r="TPM673" s="59"/>
      <c r="TPN673" s="60"/>
      <c r="TPO673" s="94"/>
      <c r="TPP673" s="59"/>
      <c r="TPQ673" s="60"/>
      <c r="TPR673" s="94"/>
      <c r="TPS673" s="59"/>
      <c r="TPT673" s="60"/>
      <c r="TPU673" s="94"/>
      <c r="TPV673" s="59"/>
      <c r="TPW673" s="60"/>
      <c r="TPX673" s="94"/>
      <c r="TPY673" s="59"/>
      <c r="TPZ673" s="60"/>
      <c r="TQA673" s="94"/>
      <c r="TQB673" s="59"/>
      <c r="TQC673" s="60"/>
      <c r="TQD673" s="94"/>
      <c r="TQE673" s="59"/>
      <c r="TQF673" s="60"/>
      <c r="TQG673" s="94"/>
      <c r="TQH673" s="59"/>
      <c r="TQI673" s="60"/>
      <c r="TQJ673" s="94"/>
      <c r="TQK673" s="59"/>
      <c r="TQL673" s="60"/>
      <c r="TQM673" s="94"/>
      <c r="TQN673" s="59"/>
      <c r="TQO673" s="60"/>
      <c r="TQP673" s="94"/>
      <c r="TQQ673" s="59"/>
      <c r="TQR673" s="60"/>
      <c r="TQS673" s="94"/>
      <c r="TQT673" s="59"/>
      <c r="TQU673" s="60"/>
      <c r="TQV673" s="94"/>
      <c r="TQW673" s="59"/>
      <c r="TQX673" s="60"/>
      <c r="TQY673" s="94"/>
      <c r="TQZ673" s="59"/>
      <c r="TRA673" s="60"/>
      <c r="TRB673" s="94"/>
      <c r="TRC673" s="59"/>
      <c r="TRD673" s="60"/>
      <c r="TRE673" s="94"/>
      <c r="TRF673" s="59"/>
      <c r="TRG673" s="60"/>
      <c r="TRH673" s="94"/>
      <c r="TRI673" s="59"/>
      <c r="TRJ673" s="60"/>
      <c r="TRK673" s="94"/>
      <c r="TRL673" s="59"/>
      <c r="TRM673" s="60"/>
      <c r="TRN673" s="94"/>
      <c r="TRO673" s="59"/>
      <c r="TRP673" s="60"/>
      <c r="TRQ673" s="94"/>
      <c r="TRR673" s="59"/>
      <c r="TRS673" s="60"/>
      <c r="TRT673" s="94"/>
      <c r="TRU673" s="59"/>
      <c r="TRV673" s="60"/>
      <c r="TRW673" s="94"/>
      <c r="TRX673" s="59"/>
      <c r="TRY673" s="60"/>
      <c r="TRZ673" s="94"/>
      <c r="TSA673" s="59"/>
      <c r="TSB673" s="60"/>
      <c r="TSC673" s="94"/>
      <c r="TSD673" s="59"/>
      <c r="TSE673" s="60"/>
      <c r="TSF673" s="94"/>
      <c r="TSG673" s="59"/>
      <c r="TSH673" s="60"/>
      <c r="TSI673" s="94"/>
      <c r="TSJ673" s="59"/>
      <c r="TSK673" s="60"/>
      <c r="TSL673" s="94"/>
      <c r="TSM673" s="59"/>
      <c r="TSN673" s="60"/>
      <c r="TSO673" s="94"/>
      <c r="TSP673" s="59"/>
      <c r="TSQ673" s="60"/>
      <c r="TSR673" s="94"/>
      <c r="TSS673" s="59"/>
      <c r="TST673" s="60"/>
      <c r="TSU673" s="94"/>
      <c r="TSV673" s="59"/>
      <c r="TSW673" s="60"/>
      <c r="TSX673" s="94"/>
      <c r="TSY673" s="59"/>
      <c r="TSZ673" s="60"/>
      <c r="TTA673" s="94"/>
      <c r="TTB673" s="59"/>
      <c r="TTC673" s="60"/>
      <c r="TTD673" s="94"/>
      <c r="TTE673" s="59"/>
      <c r="TTF673" s="60"/>
      <c r="TTG673" s="94"/>
      <c r="TTH673" s="59"/>
      <c r="TTI673" s="60"/>
      <c r="TTJ673" s="94"/>
      <c r="TTK673" s="59"/>
      <c r="TTL673" s="60"/>
      <c r="TTM673" s="94"/>
      <c r="TTN673" s="59"/>
      <c r="TTO673" s="60"/>
      <c r="TTP673" s="94"/>
      <c r="TTQ673" s="59"/>
      <c r="TTR673" s="60"/>
      <c r="TTS673" s="94"/>
      <c r="TTT673" s="59"/>
      <c r="TTU673" s="60"/>
      <c r="TTV673" s="94"/>
      <c r="TTW673" s="59"/>
      <c r="TTX673" s="60"/>
      <c r="TTY673" s="94"/>
      <c r="TTZ673" s="59"/>
      <c r="TUA673" s="60"/>
      <c r="TUB673" s="94"/>
      <c r="TUC673" s="59"/>
      <c r="TUD673" s="60"/>
      <c r="TUE673" s="94"/>
      <c r="TUF673" s="59"/>
      <c r="TUG673" s="60"/>
      <c r="TUH673" s="94"/>
      <c r="TUI673" s="59"/>
      <c r="TUJ673" s="60"/>
      <c r="TUK673" s="94"/>
      <c r="TUL673" s="59"/>
      <c r="TUM673" s="60"/>
      <c r="TUN673" s="94"/>
      <c r="TUO673" s="59"/>
      <c r="TUP673" s="60"/>
      <c r="TUQ673" s="94"/>
      <c r="TUR673" s="59"/>
      <c r="TUS673" s="60"/>
      <c r="TUT673" s="94"/>
      <c r="TUU673" s="59"/>
      <c r="TUV673" s="60"/>
      <c r="TUW673" s="94"/>
      <c r="TUX673" s="59"/>
      <c r="TUY673" s="60"/>
      <c r="TUZ673" s="94"/>
      <c r="TVA673" s="59"/>
      <c r="TVB673" s="60"/>
      <c r="TVC673" s="94"/>
      <c r="TVD673" s="59"/>
      <c r="TVE673" s="60"/>
      <c r="TVF673" s="94"/>
      <c r="TVG673" s="59"/>
      <c r="TVH673" s="60"/>
      <c r="TVI673" s="94"/>
      <c r="TVJ673" s="59"/>
      <c r="TVK673" s="60"/>
      <c r="TVL673" s="94"/>
      <c r="TVM673" s="59"/>
      <c r="TVN673" s="60"/>
      <c r="TVO673" s="94"/>
      <c r="TVP673" s="59"/>
      <c r="TVQ673" s="60"/>
      <c r="TVR673" s="94"/>
      <c r="TVS673" s="59"/>
      <c r="TVT673" s="60"/>
      <c r="TVU673" s="94"/>
      <c r="TVV673" s="59"/>
      <c r="TVW673" s="60"/>
      <c r="TVX673" s="94"/>
      <c r="TVY673" s="59"/>
      <c r="TVZ673" s="60"/>
      <c r="TWA673" s="94"/>
      <c r="TWB673" s="59"/>
      <c r="TWC673" s="60"/>
      <c r="TWD673" s="94"/>
      <c r="TWE673" s="59"/>
      <c r="TWF673" s="60"/>
      <c r="TWG673" s="94"/>
      <c r="TWH673" s="59"/>
      <c r="TWI673" s="60"/>
      <c r="TWJ673" s="94"/>
      <c r="TWK673" s="59"/>
      <c r="TWL673" s="60"/>
      <c r="TWM673" s="94"/>
      <c r="TWN673" s="59"/>
      <c r="TWO673" s="60"/>
      <c r="TWP673" s="94"/>
      <c r="TWQ673" s="59"/>
      <c r="TWR673" s="60"/>
      <c r="TWS673" s="94"/>
      <c r="TWT673" s="59"/>
      <c r="TWU673" s="60"/>
      <c r="TWV673" s="94"/>
      <c r="TWW673" s="59"/>
      <c r="TWX673" s="60"/>
      <c r="TWY673" s="94"/>
      <c r="TWZ673" s="59"/>
      <c r="TXA673" s="60"/>
      <c r="TXB673" s="94"/>
      <c r="TXC673" s="59"/>
      <c r="TXD673" s="60"/>
      <c r="TXE673" s="94"/>
      <c r="TXF673" s="59"/>
      <c r="TXG673" s="60"/>
      <c r="TXH673" s="94"/>
      <c r="TXI673" s="59"/>
      <c r="TXJ673" s="60"/>
      <c r="TXK673" s="94"/>
      <c r="TXL673" s="59"/>
      <c r="TXM673" s="60"/>
      <c r="TXN673" s="94"/>
      <c r="TXO673" s="59"/>
      <c r="TXP673" s="60"/>
      <c r="TXQ673" s="94"/>
      <c r="TXR673" s="59"/>
      <c r="TXS673" s="60"/>
      <c r="TXT673" s="94"/>
      <c r="TXU673" s="59"/>
      <c r="TXV673" s="60"/>
      <c r="TXW673" s="94"/>
      <c r="TXX673" s="59"/>
      <c r="TXY673" s="60"/>
      <c r="TXZ673" s="94"/>
      <c r="TYA673" s="59"/>
      <c r="TYB673" s="60"/>
      <c r="TYC673" s="94"/>
      <c r="TYD673" s="59"/>
      <c r="TYE673" s="60"/>
      <c r="TYF673" s="94"/>
      <c r="TYG673" s="59"/>
      <c r="TYH673" s="60"/>
      <c r="TYI673" s="94"/>
      <c r="TYJ673" s="59"/>
      <c r="TYK673" s="60"/>
      <c r="TYL673" s="94"/>
      <c r="TYM673" s="59"/>
      <c r="TYN673" s="60"/>
      <c r="TYO673" s="94"/>
      <c r="TYP673" s="59"/>
      <c r="TYQ673" s="60"/>
      <c r="TYR673" s="94"/>
      <c r="TYS673" s="59"/>
      <c r="TYT673" s="60"/>
      <c r="TYU673" s="94"/>
      <c r="TYV673" s="59"/>
      <c r="TYW673" s="60"/>
      <c r="TYX673" s="94"/>
      <c r="TYY673" s="59"/>
      <c r="TYZ673" s="60"/>
      <c r="TZA673" s="94"/>
      <c r="TZB673" s="59"/>
      <c r="TZC673" s="60"/>
      <c r="TZD673" s="94"/>
      <c r="TZE673" s="59"/>
      <c r="TZF673" s="60"/>
      <c r="TZG673" s="94"/>
      <c r="TZH673" s="59"/>
      <c r="TZI673" s="60"/>
      <c r="TZJ673" s="94"/>
      <c r="TZK673" s="59"/>
      <c r="TZL673" s="60"/>
      <c r="TZM673" s="94"/>
      <c r="TZN673" s="59"/>
      <c r="TZO673" s="60"/>
      <c r="TZP673" s="94"/>
      <c r="TZQ673" s="59"/>
      <c r="TZR673" s="60"/>
      <c r="TZS673" s="94"/>
      <c r="TZT673" s="59"/>
      <c r="TZU673" s="60"/>
      <c r="TZV673" s="94"/>
      <c r="TZW673" s="59"/>
      <c r="TZX673" s="60"/>
      <c r="TZY673" s="94"/>
      <c r="TZZ673" s="59"/>
      <c r="UAA673" s="60"/>
      <c r="UAB673" s="94"/>
      <c r="UAC673" s="59"/>
      <c r="UAD673" s="60"/>
      <c r="UAE673" s="94"/>
      <c r="UAF673" s="59"/>
      <c r="UAG673" s="60"/>
      <c r="UAH673" s="94"/>
      <c r="UAI673" s="59"/>
      <c r="UAJ673" s="60"/>
      <c r="UAK673" s="94"/>
      <c r="UAL673" s="59"/>
      <c r="UAM673" s="60"/>
      <c r="UAN673" s="94"/>
      <c r="UAO673" s="59"/>
      <c r="UAP673" s="60"/>
      <c r="UAQ673" s="94"/>
      <c r="UAR673" s="59"/>
      <c r="UAS673" s="60"/>
      <c r="UAT673" s="94"/>
      <c r="UAU673" s="59"/>
      <c r="UAV673" s="60"/>
      <c r="UAW673" s="94"/>
      <c r="UAX673" s="59"/>
      <c r="UAY673" s="60"/>
      <c r="UAZ673" s="94"/>
      <c r="UBA673" s="59"/>
      <c r="UBB673" s="60"/>
      <c r="UBC673" s="94"/>
      <c r="UBD673" s="59"/>
      <c r="UBE673" s="60"/>
      <c r="UBF673" s="94"/>
      <c r="UBG673" s="59"/>
      <c r="UBH673" s="60"/>
      <c r="UBI673" s="94"/>
      <c r="UBJ673" s="59"/>
      <c r="UBK673" s="60"/>
      <c r="UBL673" s="94"/>
      <c r="UBM673" s="59"/>
      <c r="UBN673" s="60"/>
      <c r="UBO673" s="94"/>
      <c r="UBP673" s="59"/>
      <c r="UBQ673" s="60"/>
      <c r="UBR673" s="94"/>
      <c r="UBS673" s="59"/>
      <c r="UBT673" s="60"/>
      <c r="UBU673" s="94"/>
      <c r="UBV673" s="59"/>
      <c r="UBW673" s="60"/>
      <c r="UBX673" s="94"/>
      <c r="UBY673" s="59"/>
      <c r="UBZ673" s="60"/>
      <c r="UCA673" s="94"/>
      <c r="UCB673" s="59"/>
      <c r="UCC673" s="60"/>
      <c r="UCD673" s="94"/>
      <c r="UCE673" s="59"/>
      <c r="UCF673" s="60"/>
      <c r="UCG673" s="94"/>
      <c r="UCH673" s="59"/>
      <c r="UCI673" s="60"/>
      <c r="UCJ673" s="94"/>
      <c r="UCK673" s="59"/>
      <c r="UCL673" s="60"/>
      <c r="UCM673" s="94"/>
      <c r="UCN673" s="59"/>
      <c r="UCO673" s="60"/>
      <c r="UCP673" s="94"/>
      <c r="UCQ673" s="59"/>
      <c r="UCR673" s="60"/>
      <c r="UCS673" s="94"/>
      <c r="UCT673" s="59"/>
      <c r="UCU673" s="60"/>
      <c r="UCV673" s="94"/>
      <c r="UCW673" s="59"/>
      <c r="UCX673" s="60"/>
      <c r="UCY673" s="94"/>
      <c r="UCZ673" s="59"/>
      <c r="UDA673" s="60"/>
      <c r="UDB673" s="94"/>
      <c r="UDC673" s="59"/>
      <c r="UDD673" s="60"/>
      <c r="UDE673" s="94"/>
      <c r="UDF673" s="59"/>
      <c r="UDG673" s="60"/>
      <c r="UDH673" s="94"/>
      <c r="UDI673" s="59"/>
      <c r="UDJ673" s="60"/>
      <c r="UDK673" s="94"/>
      <c r="UDL673" s="59"/>
      <c r="UDM673" s="60"/>
      <c r="UDN673" s="94"/>
      <c r="UDO673" s="59"/>
      <c r="UDP673" s="60"/>
      <c r="UDQ673" s="94"/>
      <c r="UDR673" s="59"/>
      <c r="UDS673" s="60"/>
      <c r="UDT673" s="94"/>
      <c r="UDU673" s="59"/>
      <c r="UDV673" s="60"/>
      <c r="UDW673" s="94"/>
      <c r="UDX673" s="59"/>
      <c r="UDY673" s="60"/>
      <c r="UDZ673" s="94"/>
      <c r="UEA673" s="59"/>
      <c r="UEB673" s="60"/>
      <c r="UEC673" s="94"/>
      <c r="UED673" s="59"/>
      <c r="UEE673" s="60"/>
      <c r="UEF673" s="94"/>
      <c r="UEG673" s="59"/>
      <c r="UEH673" s="60"/>
      <c r="UEI673" s="94"/>
      <c r="UEJ673" s="59"/>
      <c r="UEK673" s="60"/>
      <c r="UEL673" s="94"/>
      <c r="UEM673" s="59"/>
      <c r="UEN673" s="60"/>
      <c r="UEO673" s="94"/>
      <c r="UEP673" s="59"/>
      <c r="UEQ673" s="60"/>
      <c r="UER673" s="94"/>
      <c r="UES673" s="59"/>
      <c r="UET673" s="60"/>
      <c r="UEU673" s="94"/>
      <c r="UEV673" s="59"/>
      <c r="UEW673" s="60"/>
      <c r="UEX673" s="94"/>
      <c r="UEY673" s="59"/>
      <c r="UEZ673" s="60"/>
      <c r="UFA673" s="94"/>
      <c r="UFB673" s="59"/>
      <c r="UFC673" s="60"/>
      <c r="UFD673" s="94"/>
      <c r="UFE673" s="59"/>
      <c r="UFF673" s="60"/>
      <c r="UFG673" s="94"/>
      <c r="UFH673" s="59"/>
      <c r="UFI673" s="60"/>
      <c r="UFJ673" s="94"/>
      <c r="UFK673" s="59"/>
      <c r="UFL673" s="60"/>
      <c r="UFM673" s="94"/>
      <c r="UFN673" s="59"/>
      <c r="UFO673" s="60"/>
      <c r="UFP673" s="94"/>
      <c r="UFQ673" s="59"/>
      <c r="UFR673" s="60"/>
      <c r="UFS673" s="94"/>
      <c r="UFT673" s="59"/>
      <c r="UFU673" s="60"/>
      <c r="UFV673" s="94"/>
      <c r="UFW673" s="59"/>
      <c r="UFX673" s="60"/>
      <c r="UFY673" s="94"/>
      <c r="UFZ673" s="59"/>
      <c r="UGA673" s="60"/>
      <c r="UGB673" s="94"/>
      <c r="UGC673" s="59"/>
      <c r="UGD673" s="60"/>
      <c r="UGE673" s="94"/>
      <c r="UGF673" s="59"/>
      <c r="UGG673" s="60"/>
      <c r="UGH673" s="94"/>
      <c r="UGI673" s="59"/>
      <c r="UGJ673" s="60"/>
      <c r="UGK673" s="94"/>
      <c r="UGL673" s="59"/>
      <c r="UGM673" s="60"/>
      <c r="UGN673" s="94"/>
      <c r="UGO673" s="59"/>
      <c r="UGP673" s="60"/>
      <c r="UGQ673" s="94"/>
      <c r="UGR673" s="59"/>
      <c r="UGS673" s="60"/>
      <c r="UGT673" s="94"/>
      <c r="UGU673" s="59"/>
      <c r="UGV673" s="60"/>
      <c r="UGW673" s="94"/>
      <c r="UGX673" s="59"/>
      <c r="UGY673" s="60"/>
      <c r="UGZ673" s="94"/>
      <c r="UHA673" s="59"/>
      <c r="UHB673" s="60"/>
      <c r="UHC673" s="94"/>
      <c r="UHD673" s="59"/>
      <c r="UHE673" s="60"/>
      <c r="UHF673" s="94"/>
      <c r="UHG673" s="59"/>
      <c r="UHH673" s="60"/>
      <c r="UHI673" s="94"/>
      <c r="UHJ673" s="59"/>
      <c r="UHK673" s="60"/>
      <c r="UHL673" s="94"/>
      <c r="UHM673" s="59"/>
      <c r="UHN673" s="60"/>
      <c r="UHO673" s="94"/>
      <c r="UHP673" s="59"/>
      <c r="UHQ673" s="60"/>
      <c r="UHR673" s="94"/>
      <c r="UHS673" s="59"/>
      <c r="UHT673" s="60"/>
      <c r="UHU673" s="94"/>
      <c r="UHV673" s="59"/>
      <c r="UHW673" s="60"/>
      <c r="UHX673" s="94"/>
      <c r="UHY673" s="59"/>
      <c r="UHZ673" s="60"/>
      <c r="UIA673" s="94"/>
      <c r="UIB673" s="59"/>
      <c r="UIC673" s="60"/>
      <c r="UID673" s="94"/>
      <c r="UIE673" s="59"/>
      <c r="UIF673" s="60"/>
      <c r="UIG673" s="94"/>
      <c r="UIH673" s="59"/>
      <c r="UII673" s="60"/>
      <c r="UIJ673" s="94"/>
      <c r="UIK673" s="59"/>
      <c r="UIL673" s="60"/>
      <c r="UIM673" s="94"/>
      <c r="UIN673" s="59"/>
      <c r="UIO673" s="60"/>
      <c r="UIP673" s="94"/>
      <c r="UIQ673" s="59"/>
      <c r="UIR673" s="60"/>
      <c r="UIS673" s="94"/>
      <c r="UIT673" s="59"/>
      <c r="UIU673" s="60"/>
      <c r="UIV673" s="94"/>
      <c r="UIW673" s="59"/>
      <c r="UIX673" s="60"/>
      <c r="UIY673" s="94"/>
      <c r="UIZ673" s="59"/>
      <c r="UJA673" s="60"/>
      <c r="UJB673" s="94"/>
      <c r="UJC673" s="59"/>
      <c r="UJD673" s="60"/>
      <c r="UJE673" s="94"/>
      <c r="UJF673" s="59"/>
      <c r="UJG673" s="60"/>
      <c r="UJH673" s="94"/>
      <c r="UJI673" s="59"/>
      <c r="UJJ673" s="60"/>
      <c r="UJK673" s="94"/>
      <c r="UJL673" s="59"/>
      <c r="UJM673" s="60"/>
      <c r="UJN673" s="94"/>
      <c r="UJO673" s="59"/>
      <c r="UJP673" s="60"/>
      <c r="UJQ673" s="94"/>
      <c r="UJR673" s="59"/>
      <c r="UJS673" s="60"/>
      <c r="UJT673" s="94"/>
      <c r="UJU673" s="59"/>
      <c r="UJV673" s="60"/>
      <c r="UJW673" s="94"/>
      <c r="UJX673" s="59"/>
      <c r="UJY673" s="60"/>
      <c r="UJZ673" s="94"/>
      <c r="UKA673" s="59"/>
      <c r="UKB673" s="60"/>
      <c r="UKC673" s="94"/>
      <c r="UKD673" s="59"/>
      <c r="UKE673" s="60"/>
      <c r="UKF673" s="94"/>
      <c r="UKG673" s="59"/>
      <c r="UKH673" s="60"/>
      <c r="UKI673" s="94"/>
      <c r="UKJ673" s="59"/>
      <c r="UKK673" s="60"/>
      <c r="UKL673" s="94"/>
      <c r="UKM673" s="59"/>
      <c r="UKN673" s="60"/>
      <c r="UKO673" s="94"/>
      <c r="UKP673" s="59"/>
      <c r="UKQ673" s="60"/>
      <c r="UKR673" s="94"/>
      <c r="UKS673" s="59"/>
      <c r="UKT673" s="60"/>
      <c r="UKU673" s="94"/>
      <c r="UKV673" s="59"/>
      <c r="UKW673" s="60"/>
      <c r="UKX673" s="94"/>
      <c r="UKY673" s="59"/>
      <c r="UKZ673" s="60"/>
      <c r="ULA673" s="94"/>
      <c r="ULB673" s="59"/>
      <c r="ULC673" s="60"/>
      <c r="ULD673" s="94"/>
      <c r="ULE673" s="59"/>
      <c r="ULF673" s="60"/>
      <c r="ULG673" s="94"/>
      <c r="ULH673" s="59"/>
      <c r="ULI673" s="60"/>
      <c r="ULJ673" s="94"/>
      <c r="ULK673" s="59"/>
      <c r="ULL673" s="60"/>
      <c r="ULM673" s="94"/>
      <c r="ULN673" s="59"/>
      <c r="ULO673" s="60"/>
      <c r="ULP673" s="94"/>
      <c r="ULQ673" s="59"/>
      <c r="ULR673" s="60"/>
      <c r="ULS673" s="94"/>
      <c r="ULT673" s="59"/>
      <c r="ULU673" s="60"/>
      <c r="ULV673" s="94"/>
      <c r="ULW673" s="59"/>
      <c r="ULX673" s="60"/>
      <c r="ULY673" s="94"/>
      <c r="ULZ673" s="59"/>
      <c r="UMA673" s="60"/>
      <c r="UMB673" s="94"/>
      <c r="UMC673" s="59"/>
      <c r="UMD673" s="60"/>
      <c r="UME673" s="94"/>
      <c r="UMF673" s="59"/>
      <c r="UMG673" s="60"/>
      <c r="UMH673" s="94"/>
      <c r="UMI673" s="59"/>
      <c r="UMJ673" s="60"/>
      <c r="UMK673" s="94"/>
      <c r="UML673" s="59"/>
      <c r="UMM673" s="60"/>
      <c r="UMN673" s="94"/>
      <c r="UMO673" s="59"/>
      <c r="UMP673" s="60"/>
      <c r="UMQ673" s="94"/>
      <c r="UMR673" s="59"/>
      <c r="UMS673" s="60"/>
      <c r="UMT673" s="94"/>
      <c r="UMU673" s="59"/>
      <c r="UMV673" s="60"/>
      <c r="UMW673" s="94"/>
      <c r="UMX673" s="59"/>
      <c r="UMY673" s="60"/>
      <c r="UMZ673" s="94"/>
      <c r="UNA673" s="59"/>
      <c r="UNB673" s="60"/>
      <c r="UNC673" s="94"/>
      <c r="UND673" s="59"/>
      <c r="UNE673" s="60"/>
      <c r="UNF673" s="94"/>
      <c r="UNG673" s="59"/>
      <c r="UNH673" s="60"/>
      <c r="UNI673" s="94"/>
      <c r="UNJ673" s="59"/>
      <c r="UNK673" s="60"/>
      <c r="UNL673" s="94"/>
      <c r="UNM673" s="59"/>
      <c r="UNN673" s="60"/>
      <c r="UNO673" s="94"/>
      <c r="UNP673" s="59"/>
      <c r="UNQ673" s="60"/>
      <c r="UNR673" s="94"/>
      <c r="UNS673" s="59"/>
      <c r="UNT673" s="60"/>
      <c r="UNU673" s="94"/>
      <c r="UNV673" s="59"/>
      <c r="UNW673" s="60"/>
      <c r="UNX673" s="94"/>
      <c r="UNY673" s="59"/>
      <c r="UNZ673" s="60"/>
      <c r="UOA673" s="94"/>
      <c r="UOB673" s="59"/>
      <c r="UOC673" s="60"/>
      <c r="UOD673" s="94"/>
      <c r="UOE673" s="59"/>
      <c r="UOF673" s="60"/>
      <c r="UOG673" s="94"/>
      <c r="UOH673" s="59"/>
      <c r="UOI673" s="60"/>
      <c r="UOJ673" s="94"/>
      <c r="UOK673" s="59"/>
      <c r="UOL673" s="60"/>
      <c r="UOM673" s="94"/>
      <c r="UON673" s="59"/>
      <c r="UOO673" s="60"/>
      <c r="UOP673" s="94"/>
      <c r="UOQ673" s="59"/>
      <c r="UOR673" s="60"/>
      <c r="UOS673" s="94"/>
      <c r="UOT673" s="59"/>
      <c r="UOU673" s="60"/>
      <c r="UOV673" s="94"/>
      <c r="UOW673" s="59"/>
      <c r="UOX673" s="60"/>
      <c r="UOY673" s="94"/>
      <c r="UOZ673" s="59"/>
      <c r="UPA673" s="60"/>
      <c r="UPB673" s="94"/>
      <c r="UPC673" s="59"/>
      <c r="UPD673" s="60"/>
      <c r="UPE673" s="94"/>
      <c r="UPF673" s="59"/>
      <c r="UPG673" s="60"/>
      <c r="UPH673" s="94"/>
      <c r="UPI673" s="59"/>
      <c r="UPJ673" s="60"/>
      <c r="UPK673" s="94"/>
      <c r="UPL673" s="59"/>
      <c r="UPM673" s="60"/>
      <c r="UPN673" s="94"/>
      <c r="UPO673" s="59"/>
      <c r="UPP673" s="60"/>
      <c r="UPQ673" s="94"/>
      <c r="UPR673" s="59"/>
      <c r="UPS673" s="60"/>
      <c r="UPT673" s="94"/>
      <c r="UPU673" s="59"/>
      <c r="UPV673" s="60"/>
      <c r="UPW673" s="94"/>
      <c r="UPX673" s="59"/>
      <c r="UPY673" s="60"/>
      <c r="UPZ673" s="94"/>
      <c r="UQA673" s="59"/>
      <c r="UQB673" s="60"/>
      <c r="UQC673" s="94"/>
      <c r="UQD673" s="59"/>
      <c r="UQE673" s="60"/>
      <c r="UQF673" s="94"/>
      <c r="UQG673" s="59"/>
      <c r="UQH673" s="60"/>
      <c r="UQI673" s="94"/>
      <c r="UQJ673" s="59"/>
      <c r="UQK673" s="60"/>
      <c r="UQL673" s="94"/>
      <c r="UQM673" s="59"/>
      <c r="UQN673" s="60"/>
      <c r="UQO673" s="94"/>
      <c r="UQP673" s="59"/>
      <c r="UQQ673" s="60"/>
      <c r="UQR673" s="94"/>
      <c r="UQS673" s="59"/>
      <c r="UQT673" s="60"/>
      <c r="UQU673" s="94"/>
      <c r="UQV673" s="59"/>
      <c r="UQW673" s="60"/>
      <c r="UQX673" s="94"/>
      <c r="UQY673" s="59"/>
      <c r="UQZ673" s="60"/>
      <c r="URA673" s="94"/>
      <c r="URB673" s="59"/>
      <c r="URC673" s="60"/>
      <c r="URD673" s="94"/>
      <c r="URE673" s="59"/>
      <c r="URF673" s="60"/>
      <c r="URG673" s="94"/>
      <c r="URH673" s="59"/>
      <c r="URI673" s="60"/>
      <c r="URJ673" s="94"/>
      <c r="URK673" s="59"/>
      <c r="URL673" s="60"/>
      <c r="URM673" s="94"/>
      <c r="URN673" s="59"/>
      <c r="URO673" s="60"/>
      <c r="URP673" s="94"/>
      <c r="URQ673" s="59"/>
      <c r="URR673" s="60"/>
      <c r="URS673" s="94"/>
      <c r="URT673" s="59"/>
      <c r="URU673" s="60"/>
      <c r="URV673" s="94"/>
      <c r="URW673" s="59"/>
      <c r="URX673" s="60"/>
      <c r="URY673" s="94"/>
      <c r="URZ673" s="59"/>
      <c r="USA673" s="60"/>
      <c r="USB673" s="94"/>
      <c r="USC673" s="59"/>
      <c r="USD673" s="60"/>
      <c r="USE673" s="94"/>
      <c r="USF673" s="59"/>
      <c r="USG673" s="60"/>
      <c r="USH673" s="94"/>
      <c r="USI673" s="59"/>
      <c r="USJ673" s="60"/>
      <c r="USK673" s="94"/>
      <c r="USL673" s="59"/>
      <c r="USM673" s="60"/>
      <c r="USN673" s="94"/>
      <c r="USO673" s="59"/>
      <c r="USP673" s="60"/>
      <c r="USQ673" s="94"/>
      <c r="USR673" s="59"/>
      <c r="USS673" s="60"/>
      <c r="UST673" s="94"/>
      <c r="USU673" s="59"/>
      <c r="USV673" s="60"/>
      <c r="USW673" s="94"/>
      <c r="USX673" s="59"/>
      <c r="USY673" s="60"/>
      <c r="USZ673" s="94"/>
      <c r="UTA673" s="59"/>
      <c r="UTB673" s="60"/>
      <c r="UTC673" s="94"/>
      <c r="UTD673" s="59"/>
      <c r="UTE673" s="60"/>
      <c r="UTF673" s="94"/>
      <c r="UTG673" s="59"/>
      <c r="UTH673" s="60"/>
      <c r="UTI673" s="94"/>
      <c r="UTJ673" s="59"/>
      <c r="UTK673" s="60"/>
      <c r="UTL673" s="94"/>
      <c r="UTM673" s="59"/>
      <c r="UTN673" s="60"/>
      <c r="UTO673" s="94"/>
      <c r="UTP673" s="59"/>
      <c r="UTQ673" s="60"/>
      <c r="UTR673" s="94"/>
      <c r="UTS673" s="59"/>
      <c r="UTT673" s="60"/>
      <c r="UTU673" s="94"/>
      <c r="UTV673" s="59"/>
      <c r="UTW673" s="60"/>
      <c r="UTX673" s="94"/>
      <c r="UTY673" s="59"/>
      <c r="UTZ673" s="60"/>
      <c r="UUA673" s="94"/>
      <c r="UUB673" s="59"/>
      <c r="UUC673" s="60"/>
      <c r="UUD673" s="94"/>
      <c r="UUE673" s="59"/>
      <c r="UUF673" s="60"/>
      <c r="UUG673" s="94"/>
      <c r="UUH673" s="59"/>
      <c r="UUI673" s="60"/>
      <c r="UUJ673" s="94"/>
      <c r="UUK673" s="59"/>
      <c r="UUL673" s="60"/>
      <c r="UUM673" s="94"/>
      <c r="UUN673" s="59"/>
      <c r="UUO673" s="60"/>
      <c r="UUP673" s="94"/>
      <c r="UUQ673" s="59"/>
      <c r="UUR673" s="60"/>
      <c r="UUS673" s="94"/>
      <c r="UUT673" s="59"/>
      <c r="UUU673" s="60"/>
      <c r="UUV673" s="94"/>
      <c r="UUW673" s="59"/>
      <c r="UUX673" s="60"/>
      <c r="UUY673" s="94"/>
      <c r="UUZ673" s="59"/>
      <c r="UVA673" s="60"/>
      <c r="UVB673" s="94"/>
      <c r="UVC673" s="59"/>
      <c r="UVD673" s="60"/>
      <c r="UVE673" s="94"/>
      <c r="UVF673" s="59"/>
      <c r="UVG673" s="60"/>
      <c r="UVH673" s="94"/>
      <c r="UVI673" s="59"/>
      <c r="UVJ673" s="60"/>
      <c r="UVK673" s="94"/>
      <c r="UVL673" s="59"/>
      <c r="UVM673" s="60"/>
      <c r="UVN673" s="94"/>
      <c r="UVO673" s="59"/>
      <c r="UVP673" s="60"/>
      <c r="UVQ673" s="94"/>
      <c r="UVR673" s="59"/>
      <c r="UVS673" s="60"/>
      <c r="UVT673" s="94"/>
      <c r="UVU673" s="59"/>
      <c r="UVV673" s="60"/>
      <c r="UVW673" s="94"/>
      <c r="UVX673" s="59"/>
      <c r="UVY673" s="60"/>
      <c r="UVZ673" s="94"/>
      <c r="UWA673" s="59"/>
      <c r="UWB673" s="60"/>
      <c r="UWC673" s="94"/>
      <c r="UWD673" s="59"/>
      <c r="UWE673" s="60"/>
      <c r="UWF673" s="94"/>
      <c r="UWG673" s="59"/>
      <c r="UWH673" s="60"/>
      <c r="UWI673" s="94"/>
      <c r="UWJ673" s="59"/>
      <c r="UWK673" s="60"/>
      <c r="UWL673" s="94"/>
      <c r="UWM673" s="59"/>
      <c r="UWN673" s="60"/>
      <c r="UWO673" s="94"/>
      <c r="UWP673" s="59"/>
      <c r="UWQ673" s="60"/>
      <c r="UWR673" s="94"/>
      <c r="UWS673" s="59"/>
      <c r="UWT673" s="60"/>
      <c r="UWU673" s="94"/>
      <c r="UWV673" s="59"/>
      <c r="UWW673" s="60"/>
      <c r="UWX673" s="94"/>
      <c r="UWY673" s="59"/>
      <c r="UWZ673" s="60"/>
      <c r="UXA673" s="94"/>
      <c r="UXB673" s="59"/>
      <c r="UXC673" s="60"/>
      <c r="UXD673" s="94"/>
      <c r="UXE673" s="59"/>
      <c r="UXF673" s="60"/>
      <c r="UXG673" s="94"/>
      <c r="UXH673" s="59"/>
      <c r="UXI673" s="60"/>
      <c r="UXJ673" s="94"/>
      <c r="UXK673" s="59"/>
      <c r="UXL673" s="60"/>
      <c r="UXM673" s="94"/>
      <c r="UXN673" s="59"/>
      <c r="UXO673" s="60"/>
      <c r="UXP673" s="94"/>
      <c r="UXQ673" s="59"/>
      <c r="UXR673" s="60"/>
      <c r="UXS673" s="94"/>
      <c r="UXT673" s="59"/>
      <c r="UXU673" s="60"/>
      <c r="UXV673" s="94"/>
      <c r="UXW673" s="59"/>
      <c r="UXX673" s="60"/>
      <c r="UXY673" s="94"/>
      <c r="UXZ673" s="59"/>
      <c r="UYA673" s="60"/>
      <c r="UYB673" s="94"/>
      <c r="UYC673" s="59"/>
      <c r="UYD673" s="60"/>
      <c r="UYE673" s="94"/>
      <c r="UYF673" s="59"/>
      <c r="UYG673" s="60"/>
      <c r="UYH673" s="94"/>
      <c r="UYI673" s="59"/>
      <c r="UYJ673" s="60"/>
      <c r="UYK673" s="94"/>
      <c r="UYL673" s="59"/>
      <c r="UYM673" s="60"/>
      <c r="UYN673" s="94"/>
      <c r="UYO673" s="59"/>
      <c r="UYP673" s="60"/>
      <c r="UYQ673" s="94"/>
      <c r="UYR673" s="59"/>
      <c r="UYS673" s="60"/>
      <c r="UYT673" s="94"/>
      <c r="UYU673" s="59"/>
      <c r="UYV673" s="60"/>
      <c r="UYW673" s="94"/>
      <c r="UYX673" s="59"/>
      <c r="UYY673" s="60"/>
      <c r="UYZ673" s="94"/>
      <c r="UZA673" s="59"/>
      <c r="UZB673" s="60"/>
      <c r="UZC673" s="94"/>
      <c r="UZD673" s="59"/>
      <c r="UZE673" s="60"/>
      <c r="UZF673" s="94"/>
      <c r="UZG673" s="59"/>
      <c r="UZH673" s="60"/>
      <c r="UZI673" s="94"/>
      <c r="UZJ673" s="59"/>
      <c r="UZK673" s="60"/>
      <c r="UZL673" s="94"/>
      <c r="UZM673" s="59"/>
      <c r="UZN673" s="60"/>
      <c r="UZO673" s="94"/>
      <c r="UZP673" s="59"/>
      <c r="UZQ673" s="60"/>
      <c r="UZR673" s="94"/>
      <c r="UZS673" s="59"/>
      <c r="UZT673" s="60"/>
      <c r="UZU673" s="94"/>
      <c r="UZV673" s="59"/>
      <c r="UZW673" s="60"/>
      <c r="UZX673" s="94"/>
      <c r="UZY673" s="59"/>
      <c r="UZZ673" s="60"/>
      <c r="VAA673" s="94"/>
      <c r="VAB673" s="59"/>
      <c r="VAC673" s="60"/>
      <c r="VAD673" s="94"/>
      <c r="VAE673" s="59"/>
      <c r="VAF673" s="60"/>
      <c r="VAG673" s="94"/>
      <c r="VAH673" s="59"/>
      <c r="VAI673" s="60"/>
      <c r="VAJ673" s="94"/>
      <c r="VAK673" s="59"/>
      <c r="VAL673" s="60"/>
      <c r="VAM673" s="94"/>
      <c r="VAN673" s="59"/>
      <c r="VAO673" s="60"/>
      <c r="VAP673" s="94"/>
      <c r="VAQ673" s="59"/>
      <c r="VAR673" s="60"/>
      <c r="VAS673" s="94"/>
      <c r="VAT673" s="59"/>
      <c r="VAU673" s="60"/>
      <c r="VAV673" s="94"/>
      <c r="VAW673" s="59"/>
      <c r="VAX673" s="60"/>
      <c r="VAY673" s="94"/>
      <c r="VAZ673" s="59"/>
      <c r="VBA673" s="60"/>
      <c r="VBB673" s="94"/>
      <c r="VBC673" s="59"/>
      <c r="VBD673" s="60"/>
      <c r="VBE673" s="94"/>
      <c r="VBF673" s="59"/>
      <c r="VBG673" s="60"/>
      <c r="VBH673" s="94"/>
      <c r="VBI673" s="59"/>
      <c r="VBJ673" s="60"/>
      <c r="VBK673" s="94"/>
      <c r="VBL673" s="59"/>
      <c r="VBM673" s="60"/>
      <c r="VBN673" s="94"/>
      <c r="VBO673" s="59"/>
      <c r="VBP673" s="60"/>
      <c r="VBQ673" s="94"/>
      <c r="VBR673" s="59"/>
      <c r="VBS673" s="60"/>
      <c r="VBT673" s="94"/>
      <c r="VBU673" s="59"/>
      <c r="VBV673" s="60"/>
      <c r="VBW673" s="94"/>
      <c r="VBX673" s="59"/>
      <c r="VBY673" s="60"/>
      <c r="VBZ673" s="94"/>
      <c r="VCA673" s="59"/>
      <c r="VCB673" s="60"/>
      <c r="VCC673" s="94"/>
      <c r="VCD673" s="59"/>
      <c r="VCE673" s="60"/>
      <c r="VCF673" s="94"/>
      <c r="VCG673" s="59"/>
      <c r="VCH673" s="60"/>
      <c r="VCI673" s="94"/>
      <c r="VCJ673" s="59"/>
      <c r="VCK673" s="60"/>
      <c r="VCL673" s="94"/>
      <c r="VCM673" s="59"/>
      <c r="VCN673" s="60"/>
      <c r="VCO673" s="94"/>
      <c r="VCP673" s="59"/>
      <c r="VCQ673" s="60"/>
      <c r="VCR673" s="94"/>
      <c r="VCS673" s="59"/>
      <c r="VCT673" s="60"/>
      <c r="VCU673" s="94"/>
      <c r="VCV673" s="59"/>
      <c r="VCW673" s="60"/>
      <c r="VCX673" s="94"/>
      <c r="VCY673" s="59"/>
      <c r="VCZ673" s="60"/>
      <c r="VDA673" s="94"/>
      <c r="VDB673" s="59"/>
      <c r="VDC673" s="60"/>
      <c r="VDD673" s="94"/>
      <c r="VDE673" s="59"/>
      <c r="VDF673" s="60"/>
      <c r="VDG673" s="94"/>
      <c r="VDH673" s="59"/>
      <c r="VDI673" s="60"/>
      <c r="VDJ673" s="94"/>
      <c r="VDK673" s="59"/>
      <c r="VDL673" s="60"/>
      <c r="VDM673" s="94"/>
      <c r="VDN673" s="59"/>
      <c r="VDO673" s="60"/>
      <c r="VDP673" s="94"/>
      <c r="VDQ673" s="59"/>
      <c r="VDR673" s="60"/>
      <c r="VDS673" s="94"/>
      <c r="VDT673" s="59"/>
      <c r="VDU673" s="60"/>
      <c r="VDV673" s="94"/>
      <c r="VDW673" s="59"/>
      <c r="VDX673" s="60"/>
      <c r="VDY673" s="94"/>
      <c r="VDZ673" s="59"/>
      <c r="VEA673" s="60"/>
      <c r="VEB673" s="94"/>
      <c r="VEC673" s="59"/>
      <c r="VED673" s="60"/>
      <c r="VEE673" s="94"/>
      <c r="VEF673" s="59"/>
      <c r="VEG673" s="60"/>
      <c r="VEH673" s="94"/>
      <c r="VEI673" s="59"/>
      <c r="VEJ673" s="60"/>
      <c r="VEK673" s="94"/>
      <c r="VEL673" s="59"/>
      <c r="VEM673" s="60"/>
      <c r="VEN673" s="94"/>
      <c r="VEO673" s="59"/>
      <c r="VEP673" s="60"/>
      <c r="VEQ673" s="94"/>
      <c r="VER673" s="59"/>
      <c r="VES673" s="60"/>
      <c r="VET673" s="94"/>
      <c r="VEU673" s="59"/>
      <c r="VEV673" s="60"/>
      <c r="VEW673" s="94"/>
      <c r="VEX673" s="59"/>
      <c r="VEY673" s="60"/>
      <c r="VEZ673" s="94"/>
      <c r="VFA673" s="59"/>
      <c r="VFB673" s="60"/>
      <c r="VFC673" s="94"/>
      <c r="VFD673" s="59"/>
      <c r="VFE673" s="60"/>
      <c r="VFF673" s="94"/>
      <c r="VFG673" s="59"/>
      <c r="VFH673" s="60"/>
      <c r="VFI673" s="94"/>
      <c r="VFJ673" s="59"/>
      <c r="VFK673" s="60"/>
      <c r="VFL673" s="94"/>
      <c r="VFM673" s="59"/>
      <c r="VFN673" s="60"/>
      <c r="VFO673" s="94"/>
      <c r="VFP673" s="59"/>
      <c r="VFQ673" s="60"/>
      <c r="VFR673" s="94"/>
      <c r="VFS673" s="59"/>
      <c r="VFT673" s="60"/>
      <c r="VFU673" s="94"/>
      <c r="VFV673" s="59"/>
      <c r="VFW673" s="60"/>
      <c r="VFX673" s="94"/>
      <c r="VFY673" s="59"/>
      <c r="VFZ673" s="60"/>
      <c r="VGA673" s="94"/>
      <c r="VGB673" s="59"/>
      <c r="VGC673" s="60"/>
      <c r="VGD673" s="94"/>
      <c r="VGE673" s="59"/>
      <c r="VGF673" s="60"/>
      <c r="VGG673" s="94"/>
      <c r="VGH673" s="59"/>
      <c r="VGI673" s="60"/>
      <c r="VGJ673" s="94"/>
      <c r="VGK673" s="59"/>
      <c r="VGL673" s="60"/>
      <c r="VGM673" s="94"/>
      <c r="VGN673" s="59"/>
      <c r="VGO673" s="60"/>
      <c r="VGP673" s="94"/>
      <c r="VGQ673" s="59"/>
      <c r="VGR673" s="60"/>
      <c r="VGS673" s="94"/>
      <c r="VGT673" s="59"/>
      <c r="VGU673" s="60"/>
      <c r="VGV673" s="94"/>
      <c r="VGW673" s="59"/>
      <c r="VGX673" s="60"/>
      <c r="VGY673" s="94"/>
      <c r="VGZ673" s="59"/>
      <c r="VHA673" s="60"/>
      <c r="VHB673" s="94"/>
      <c r="VHC673" s="59"/>
      <c r="VHD673" s="60"/>
      <c r="VHE673" s="94"/>
      <c r="VHF673" s="59"/>
      <c r="VHG673" s="60"/>
      <c r="VHH673" s="94"/>
      <c r="VHI673" s="59"/>
      <c r="VHJ673" s="60"/>
      <c r="VHK673" s="94"/>
      <c r="VHL673" s="59"/>
      <c r="VHM673" s="60"/>
      <c r="VHN673" s="94"/>
      <c r="VHO673" s="59"/>
      <c r="VHP673" s="60"/>
      <c r="VHQ673" s="94"/>
      <c r="VHR673" s="59"/>
      <c r="VHS673" s="60"/>
      <c r="VHT673" s="94"/>
      <c r="VHU673" s="59"/>
      <c r="VHV673" s="60"/>
      <c r="VHW673" s="94"/>
      <c r="VHX673" s="59"/>
      <c r="VHY673" s="60"/>
      <c r="VHZ673" s="94"/>
      <c r="VIA673" s="59"/>
      <c r="VIB673" s="60"/>
      <c r="VIC673" s="94"/>
      <c r="VID673" s="59"/>
      <c r="VIE673" s="60"/>
      <c r="VIF673" s="94"/>
      <c r="VIG673" s="59"/>
      <c r="VIH673" s="60"/>
      <c r="VII673" s="94"/>
      <c r="VIJ673" s="59"/>
      <c r="VIK673" s="60"/>
      <c r="VIL673" s="94"/>
      <c r="VIM673" s="59"/>
      <c r="VIN673" s="60"/>
      <c r="VIO673" s="94"/>
      <c r="VIP673" s="59"/>
      <c r="VIQ673" s="60"/>
      <c r="VIR673" s="94"/>
      <c r="VIS673" s="59"/>
      <c r="VIT673" s="60"/>
      <c r="VIU673" s="94"/>
      <c r="VIV673" s="59"/>
      <c r="VIW673" s="60"/>
      <c r="VIX673" s="94"/>
      <c r="VIY673" s="59"/>
      <c r="VIZ673" s="60"/>
      <c r="VJA673" s="94"/>
      <c r="VJB673" s="59"/>
      <c r="VJC673" s="60"/>
      <c r="VJD673" s="94"/>
      <c r="VJE673" s="59"/>
      <c r="VJF673" s="60"/>
      <c r="VJG673" s="94"/>
      <c r="VJH673" s="59"/>
      <c r="VJI673" s="60"/>
      <c r="VJJ673" s="94"/>
      <c r="VJK673" s="59"/>
      <c r="VJL673" s="60"/>
      <c r="VJM673" s="94"/>
      <c r="VJN673" s="59"/>
      <c r="VJO673" s="60"/>
      <c r="VJP673" s="94"/>
      <c r="VJQ673" s="59"/>
      <c r="VJR673" s="60"/>
      <c r="VJS673" s="94"/>
      <c r="VJT673" s="59"/>
      <c r="VJU673" s="60"/>
      <c r="VJV673" s="94"/>
      <c r="VJW673" s="59"/>
      <c r="VJX673" s="60"/>
      <c r="VJY673" s="94"/>
      <c r="VJZ673" s="59"/>
      <c r="VKA673" s="60"/>
      <c r="VKB673" s="94"/>
      <c r="VKC673" s="59"/>
      <c r="VKD673" s="60"/>
      <c r="VKE673" s="94"/>
      <c r="VKF673" s="59"/>
      <c r="VKG673" s="60"/>
      <c r="VKH673" s="94"/>
      <c r="VKI673" s="59"/>
      <c r="VKJ673" s="60"/>
      <c r="VKK673" s="94"/>
      <c r="VKL673" s="59"/>
      <c r="VKM673" s="60"/>
      <c r="VKN673" s="94"/>
      <c r="VKO673" s="59"/>
      <c r="VKP673" s="60"/>
      <c r="VKQ673" s="94"/>
      <c r="VKR673" s="59"/>
      <c r="VKS673" s="60"/>
      <c r="VKT673" s="94"/>
      <c r="VKU673" s="59"/>
      <c r="VKV673" s="60"/>
      <c r="VKW673" s="94"/>
      <c r="VKX673" s="59"/>
      <c r="VKY673" s="60"/>
      <c r="VKZ673" s="94"/>
      <c r="VLA673" s="59"/>
      <c r="VLB673" s="60"/>
      <c r="VLC673" s="94"/>
      <c r="VLD673" s="59"/>
      <c r="VLE673" s="60"/>
      <c r="VLF673" s="94"/>
      <c r="VLG673" s="59"/>
      <c r="VLH673" s="60"/>
      <c r="VLI673" s="94"/>
      <c r="VLJ673" s="59"/>
      <c r="VLK673" s="60"/>
      <c r="VLL673" s="94"/>
      <c r="VLM673" s="59"/>
      <c r="VLN673" s="60"/>
      <c r="VLO673" s="94"/>
      <c r="VLP673" s="59"/>
      <c r="VLQ673" s="60"/>
      <c r="VLR673" s="94"/>
      <c r="VLS673" s="59"/>
      <c r="VLT673" s="60"/>
      <c r="VLU673" s="94"/>
      <c r="VLV673" s="59"/>
      <c r="VLW673" s="60"/>
      <c r="VLX673" s="94"/>
      <c r="VLY673" s="59"/>
      <c r="VLZ673" s="60"/>
      <c r="VMA673" s="94"/>
      <c r="VMB673" s="59"/>
      <c r="VMC673" s="60"/>
      <c r="VMD673" s="94"/>
      <c r="VME673" s="59"/>
      <c r="VMF673" s="60"/>
      <c r="VMG673" s="94"/>
      <c r="VMH673" s="59"/>
      <c r="VMI673" s="60"/>
      <c r="VMJ673" s="94"/>
      <c r="VMK673" s="59"/>
      <c r="VML673" s="60"/>
      <c r="VMM673" s="94"/>
      <c r="VMN673" s="59"/>
      <c r="VMO673" s="60"/>
      <c r="VMP673" s="94"/>
      <c r="VMQ673" s="59"/>
      <c r="VMR673" s="60"/>
      <c r="VMS673" s="94"/>
      <c r="VMT673" s="59"/>
      <c r="VMU673" s="60"/>
      <c r="VMV673" s="94"/>
      <c r="VMW673" s="59"/>
      <c r="VMX673" s="60"/>
      <c r="VMY673" s="94"/>
      <c r="VMZ673" s="59"/>
      <c r="VNA673" s="60"/>
      <c r="VNB673" s="94"/>
      <c r="VNC673" s="59"/>
      <c r="VND673" s="60"/>
      <c r="VNE673" s="94"/>
      <c r="VNF673" s="59"/>
      <c r="VNG673" s="60"/>
      <c r="VNH673" s="94"/>
      <c r="VNI673" s="59"/>
      <c r="VNJ673" s="60"/>
      <c r="VNK673" s="94"/>
      <c r="VNL673" s="59"/>
      <c r="VNM673" s="60"/>
      <c r="VNN673" s="94"/>
      <c r="VNO673" s="59"/>
      <c r="VNP673" s="60"/>
      <c r="VNQ673" s="94"/>
      <c r="VNR673" s="59"/>
      <c r="VNS673" s="60"/>
      <c r="VNT673" s="94"/>
      <c r="VNU673" s="59"/>
      <c r="VNV673" s="60"/>
      <c r="VNW673" s="94"/>
      <c r="VNX673" s="59"/>
      <c r="VNY673" s="60"/>
      <c r="VNZ673" s="94"/>
      <c r="VOA673" s="59"/>
      <c r="VOB673" s="60"/>
      <c r="VOC673" s="94"/>
      <c r="VOD673" s="59"/>
      <c r="VOE673" s="60"/>
      <c r="VOF673" s="94"/>
      <c r="VOG673" s="59"/>
      <c r="VOH673" s="60"/>
      <c r="VOI673" s="94"/>
      <c r="VOJ673" s="59"/>
      <c r="VOK673" s="60"/>
      <c r="VOL673" s="94"/>
      <c r="VOM673" s="59"/>
      <c r="VON673" s="60"/>
      <c r="VOO673" s="94"/>
      <c r="VOP673" s="59"/>
      <c r="VOQ673" s="60"/>
      <c r="VOR673" s="94"/>
      <c r="VOS673" s="59"/>
      <c r="VOT673" s="60"/>
      <c r="VOU673" s="94"/>
      <c r="VOV673" s="59"/>
      <c r="VOW673" s="60"/>
      <c r="VOX673" s="94"/>
      <c r="VOY673" s="59"/>
      <c r="VOZ673" s="60"/>
      <c r="VPA673" s="94"/>
      <c r="VPB673" s="59"/>
      <c r="VPC673" s="60"/>
      <c r="VPD673" s="94"/>
      <c r="VPE673" s="59"/>
      <c r="VPF673" s="60"/>
      <c r="VPG673" s="94"/>
      <c r="VPH673" s="59"/>
      <c r="VPI673" s="60"/>
      <c r="VPJ673" s="94"/>
      <c r="VPK673" s="59"/>
      <c r="VPL673" s="60"/>
      <c r="VPM673" s="94"/>
      <c r="VPN673" s="59"/>
      <c r="VPO673" s="60"/>
      <c r="VPP673" s="94"/>
      <c r="VPQ673" s="59"/>
      <c r="VPR673" s="60"/>
      <c r="VPS673" s="94"/>
      <c r="VPT673" s="59"/>
      <c r="VPU673" s="60"/>
      <c r="VPV673" s="94"/>
      <c r="VPW673" s="59"/>
      <c r="VPX673" s="60"/>
      <c r="VPY673" s="94"/>
      <c r="VPZ673" s="59"/>
      <c r="VQA673" s="60"/>
      <c r="VQB673" s="94"/>
      <c r="VQC673" s="59"/>
      <c r="VQD673" s="60"/>
      <c r="VQE673" s="94"/>
      <c r="VQF673" s="59"/>
      <c r="VQG673" s="60"/>
      <c r="VQH673" s="94"/>
      <c r="VQI673" s="59"/>
      <c r="VQJ673" s="60"/>
      <c r="VQK673" s="94"/>
      <c r="VQL673" s="59"/>
      <c r="VQM673" s="60"/>
      <c r="VQN673" s="94"/>
      <c r="VQO673" s="59"/>
      <c r="VQP673" s="60"/>
      <c r="VQQ673" s="94"/>
      <c r="VQR673" s="59"/>
      <c r="VQS673" s="60"/>
      <c r="VQT673" s="94"/>
      <c r="VQU673" s="59"/>
      <c r="VQV673" s="60"/>
      <c r="VQW673" s="94"/>
      <c r="VQX673" s="59"/>
      <c r="VQY673" s="60"/>
      <c r="VQZ673" s="94"/>
      <c r="VRA673" s="59"/>
      <c r="VRB673" s="60"/>
      <c r="VRC673" s="94"/>
      <c r="VRD673" s="59"/>
      <c r="VRE673" s="60"/>
      <c r="VRF673" s="94"/>
      <c r="VRG673" s="59"/>
      <c r="VRH673" s="60"/>
      <c r="VRI673" s="94"/>
      <c r="VRJ673" s="59"/>
      <c r="VRK673" s="60"/>
      <c r="VRL673" s="94"/>
      <c r="VRM673" s="59"/>
      <c r="VRN673" s="60"/>
      <c r="VRO673" s="94"/>
      <c r="VRP673" s="59"/>
      <c r="VRQ673" s="60"/>
      <c r="VRR673" s="94"/>
      <c r="VRS673" s="59"/>
      <c r="VRT673" s="60"/>
      <c r="VRU673" s="94"/>
      <c r="VRV673" s="59"/>
      <c r="VRW673" s="60"/>
      <c r="VRX673" s="94"/>
      <c r="VRY673" s="59"/>
      <c r="VRZ673" s="60"/>
      <c r="VSA673" s="94"/>
      <c r="VSB673" s="59"/>
      <c r="VSC673" s="60"/>
      <c r="VSD673" s="94"/>
      <c r="VSE673" s="59"/>
      <c r="VSF673" s="60"/>
      <c r="VSG673" s="94"/>
      <c r="VSH673" s="59"/>
      <c r="VSI673" s="60"/>
      <c r="VSJ673" s="94"/>
      <c r="VSK673" s="59"/>
      <c r="VSL673" s="60"/>
      <c r="VSM673" s="94"/>
      <c r="VSN673" s="59"/>
      <c r="VSO673" s="60"/>
      <c r="VSP673" s="94"/>
      <c r="VSQ673" s="59"/>
      <c r="VSR673" s="60"/>
      <c r="VSS673" s="94"/>
      <c r="VST673" s="59"/>
      <c r="VSU673" s="60"/>
      <c r="VSV673" s="94"/>
      <c r="VSW673" s="59"/>
      <c r="VSX673" s="60"/>
      <c r="VSY673" s="94"/>
      <c r="VSZ673" s="59"/>
      <c r="VTA673" s="60"/>
      <c r="VTB673" s="94"/>
      <c r="VTC673" s="59"/>
      <c r="VTD673" s="60"/>
      <c r="VTE673" s="94"/>
      <c r="VTF673" s="59"/>
      <c r="VTG673" s="60"/>
      <c r="VTH673" s="94"/>
      <c r="VTI673" s="59"/>
      <c r="VTJ673" s="60"/>
      <c r="VTK673" s="94"/>
      <c r="VTL673" s="59"/>
      <c r="VTM673" s="60"/>
      <c r="VTN673" s="94"/>
      <c r="VTO673" s="59"/>
      <c r="VTP673" s="60"/>
      <c r="VTQ673" s="94"/>
      <c r="VTR673" s="59"/>
      <c r="VTS673" s="60"/>
      <c r="VTT673" s="94"/>
      <c r="VTU673" s="59"/>
      <c r="VTV673" s="60"/>
      <c r="VTW673" s="94"/>
      <c r="VTX673" s="59"/>
      <c r="VTY673" s="60"/>
      <c r="VTZ673" s="94"/>
      <c r="VUA673" s="59"/>
      <c r="VUB673" s="60"/>
      <c r="VUC673" s="94"/>
      <c r="VUD673" s="59"/>
      <c r="VUE673" s="60"/>
      <c r="VUF673" s="94"/>
      <c r="VUG673" s="59"/>
      <c r="VUH673" s="60"/>
      <c r="VUI673" s="94"/>
      <c r="VUJ673" s="59"/>
      <c r="VUK673" s="60"/>
      <c r="VUL673" s="94"/>
      <c r="VUM673" s="59"/>
      <c r="VUN673" s="60"/>
      <c r="VUO673" s="94"/>
      <c r="VUP673" s="59"/>
      <c r="VUQ673" s="60"/>
      <c r="VUR673" s="94"/>
      <c r="VUS673" s="59"/>
      <c r="VUT673" s="60"/>
      <c r="VUU673" s="94"/>
      <c r="VUV673" s="59"/>
      <c r="VUW673" s="60"/>
      <c r="VUX673" s="94"/>
      <c r="VUY673" s="59"/>
      <c r="VUZ673" s="60"/>
      <c r="VVA673" s="94"/>
      <c r="VVB673" s="59"/>
      <c r="VVC673" s="60"/>
      <c r="VVD673" s="94"/>
      <c r="VVE673" s="59"/>
      <c r="VVF673" s="60"/>
      <c r="VVG673" s="94"/>
      <c r="VVH673" s="59"/>
      <c r="VVI673" s="60"/>
      <c r="VVJ673" s="94"/>
      <c r="VVK673" s="59"/>
      <c r="VVL673" s="60"/>
      <c r="VVM673" s="94"/>
      <c r="VVN673" s="59"/>
      <c r="VVO673" s="60"/>
      <c r="VVP673" s="94"/>
      <c r="VVQ673" s="59"/>
      <c r="VVR673" s="60"/>
      <c r="VVS673" s="94"/>
      <c r="VVT673" s="59"/>
      <c r="VVU673" s="60"/>
      <c r="VVV673" s="94"/>
      <c r="VVW673" s="59"/>
      <c r="VVX673" s="60"/>
      <c r="VVY673" s="94"/>
      <c r="VVZ673" s="59"/>
      <c r="VWA673" s="60"/>
      <c r="VWB673" s="94"/>
      <c r="VWC673" s="59"/>
      <c r="VWD673" s="60"/>
      <c r="VWE673" s="94"/>
      <c r="VWF673" s="59"/>
      <c r="VWG673" s="60"/>
      <c r="VWH673" s="94"/>
      <c r="VWI673" s="59"/>
      <c r="VWJ673" s="60"/>
      <c r="VWK673" s="94"/>
      <c r="VWL673" s="59"/>
      <c r="VWM673" s="60"/>
      <c r="VWN673" s="94"/>
      <c r="VWO673" s="59"/>
      <c r="VWP673" s="60"/>
      <c r="VWQ673" s="94"/>
      <c r="VWR673" s="59"/>
      <c r="VWS673" s="60"/>
      <c r="VWT673" s="94"/>
      <c r="VWU673" s="59"/>
      <c r="VWV673" s="60"/>
      <c r="VWW673" s="94"/>
      <c r="VWX673" s="59"/>
      <c r="VWY673" s="60"/>
      <c r="VWZ673" s="94"/>
      <c r="VXA673" s="59"/>
      <c r="VXB673" s="60"/>
      <c r="VXC673" s="94"/>
      <c r="VXD673" s="59"/>
      <c r="VXE673" s="60"/>
      <c r="VXF673" s="94"/>
      <c r="VXG673" s="59"/>
      <c r="VXH673" s="60"/>
      <c r="VXI673" s="94"/>
      <c r="VXJ673" s="59"/>
      <c r="VXK673" s="60"/>
      <c r="VXL673" s="94"/>
      <c r="VXM673" s="59"/>
      <c r="VXN673" s="60"/>
      <c r="VXO673" s="94"/>
      <c r="VXP673" s="59"/>
      <c r="VXQ673" s="60"/>
      <c r="VXR673" s="94"/>
      <c r="VXS673" s="59"/>
      <c r="VXT673" s="60"/>
      <c r="VXU673" s="94"/>
      <c r="VXV673" s="59"/>
      <c r="VXW673" s="60"/>
      <c r="VXX673" s="94"/>
      <c r="VXY673" s="59"/>
      <c r="VXZ673" s="60"/>
      <c r="VYA673" s="94"/>
      <c r="VYB673" s="59"/>
      <c r="VYC673" s="60"/>
      <c r="VYD673" s="94"/>
      <c r="VYE673" s="59"/>
      <c r="VYF673" s="60"/>
      <c r="VYG673" s="94"/>
      <c r="VYH673" s="59"/>
      <c r="VYI673" s="60"/>
      <c r="VYJ673" s="94"/>
      <c r="VYK673" s="59"/>
      <c r="VYL673" s="60"/>
      <c r="VYM673" s="94"/>
      <c r="VYN673" s="59"/>
      <c r="VYO673" s="60"/>
      <c r="VYP673" s="94"/>
      <c r="VYQ673" s="59"/>
      <c r="VYR673" s="60"/>
      <c r="VYS673" s="94"/>
      <c r="VYT673" s="59"/>
      <c r="VYU673" s="60"/>
      <c r="VYV673" s="94"/>
      <c r="VYW673" s="59"/>
      <c r="VYX673" s="60"/>
      <c r="VYY673" s="94"/>
      <c r="VYZ673" s="59"/>
      <c r="VZA673" s="60"/>
      <c r="VZB673" s="94"/>
      <c r="VZC673" s="59"/>
      <c r="VZD673" s="60"/>
      <c r="VZE673" s="94"/>
      <c r="VZF673" s="59"/>
      <c r="VZG673" s="60"/>
      <c r="VZH673" s="94"/>
      <c r="VZI673" s="59"/>
      <c r="VZJ673" s="60"/>
      <c r="VZK673" s="94"/>
      <c r="VZL673" s="59"/>
      <c r="VZM673" s="60"/>
      <c r="VZN673" s="94"/>
      <c r="VZO673" s="59"/>
      <c r="VZP673" s="60"/>
      <c r="VZQ673" s="94"/>
      <c r="VZR673" s="59"/>
      <c r="VZS673" s="60"/>
      <c r="VZT673" s="94"/>
      <c r="VZU673" s="59"/>
      <c r="VZV673" s="60"/>
      <c r="VZW673" s="94"/>
      <c r="VZX673" s="59"/>
      <c r="VZY673" s="60"/>
      <c r="VZZ673" s="94"/>
      <c r="WAA673" s="59"/>
      <c r="WAB673" s="60"/>
      <c r="WAC673" s="94"/>
      <c r="WAD673" s="59"/>
      <c r="WAE673" s="60"/>
      <c r="WAF673" s="94"/>
      <c r="WAG673" s="59"/>
      <c r="WAH673" s="60"/>
      <c r="WAI673" s="94"/>
      <c r="WAJ673" s="59"/>
      <c r="WAK673" s="60"/>
      <c r="WAL673" s="94"/>
      <c r="WAM673" s="59"/>
      <c r="WAN673" s="60"/>
      <c r="WAO673" s="94"/>
      <c r="WAP673" s="59"/>
      <c r="WAQ673" s="60"/>
      <c r="WAR673" s="94"/>
      <c r="WAS673" s="59"/>
      <c r="WAT673" s="60"/>
      <c r="WAU673" s="94"/>
      <c r="WAV673" s="59"/>
      <c r="WAW673" s="60"/>
      <c r="WAX673" s="94"/>
      <c r="WAY673" s="59"/>
      <c r="WAZ673" s="60"/>
      <c r="WBA673" s="94"/>
      <c r="WBB673" s="59"/>
      <c r="WBC673" s="60"/>
      <c r="WBD673" s="94"/>
      <c r="WBE673" s="59"/>
      <c r="WBF673" s="60"/>
      <c r="WBG673" s="94"/>
      <c r="WBH673" s="59"/>
      <c r="WBI673" s="60"/>
      <c r="WBJ673" s="94"/>
      <c r="WBK673" s="59"/>
      <c r="WBL673" s="60"/>
      <c r="WBM673" s="94"/>
      <c r="WBN673" s="59"/>
      <c r="WBO673" s="60"/>
      <c r="WBP673" s="94"/>
      <c r="WBQ673" s="59"/>
      <c r="WBR673" s="60"/>
      <c r="WBS673" s="94"/>
      <c r="WBT673" s="59"/>
      <c r="WBU673" s="60"/>
      <c r="WBV673" s="94"/>
      <c r="WBW673" s="59"/>
      <c r="WBX673" s="60"/>
      <c r="WBY673" s="94"/>
      <c r="WBZ673" s="59"/>
      <c r="WCA673" s="60"/>
      <c r="WCB673" s="94"/>
      <c r="WCC673" s="59"/>
      <c r="WCD673" s="60"/>
      <c r="WCE673" s="94"/>
      <c r="WCF673" s="59"/>
      <c r="WCG673" s="60"/>
      <c r="WCH673" s="94"/>
      <c r="WCI673" s="59"/>
      <c r="WCJ673" s="60"/>
      <c r="WCK673" s="94"/>
      <c r="WCL673" s="59"/>
      <c r="WCM673" s="60"/>
      <c r="WCN673" s="94"/>
      <c r="WCO673" s="59"/>
      <c r="WCP673" s="60"/>
      <c r="WCQ673" s="94"/>
      <c r="WCR673" s="59"/>
      <c r="WCS673" s="60"/>
      <c r="WCT673" s="94"/>
      <c r="WCU673" s="59"/>
      <c r="WCV673" s="60"/>
      <c r="WCW673" s="94"/>
      <c r="WCX673" s="59"/>
      <c r="WCY673" s="60"/>
      <c r="WCZ673" s="94"/>
      <c r="WDA673" s="59"/>
      <c r="WDB673" s="60"/>
      <c r="WDC673" s="94"/>
      <c r="WDD673" s="59"/>
      <c r="WDE673" s="60"/>
      <c r="WDF673" s="94"/>
      <c r="WDG673" s="59"/>
      <c r="WDH673" s="60"/>
      <c r="WDI673" s="94"/>
      <c r="WDJ673" s="59"/>
      <c r="WDK673" s="60"/>
      <c r="WDL673" s="94"/>
      <c r="WDM673" s="59"/>
      <c r="WDN673" s="60"/>
      <c r="WDO673" s="94"/>
      <c r="WDP673" s="59"/>
      <c r="WDQ673" s="60"/>
      <c r="WDR673" s="94"/>
      <c r="WDS673" s="59"/>
      <c r="WDT673" s="60"/>
      <c r="WDU673" s="94"/>
      <c r="WDV673" s="59"/>
      <c r="WDW673" s="60"/>
      <c r="WDX673" s="94"/>
      <c r="WDY673" s="59"/>
      <c r="WDZ673" s="60"/>
      <c r="WEA673" s="94"/>
      <c r="WEB673" s="59"/>
      <c r="WEC673" s="60"/>
      <c r="WED673" s="94"/>
      <c r="WEE673" s="59"/>
      <c r="WEF673" s="60"/>
      <c r="WEG673" s="94"/>
      <c r="WEH673" s="59"/>
      <c r="WEI673" s="60"/>
      <c r="WEJ673" s="94"/>
      <c r="WEK673" s="59"/>
      <c r="WEL673" s="60"/>
      <c r="WEM673" s="94"/>
      <c r="WEN673" s="59"/>
      <c r="WEO673" s="60"/>
      <c r="WEP673" s="94"/>
      <c r="WEQ673" s="59"/>
      <c r="WER673" s="60"/>
      <c r="WES673" s="94"/>
      <c r="WET673" s="59"/>
      <c r="WEU673" s="60"/>
      <c r="WEV673" s="94"/>
      <c r="WEW673" s="59"/>
      <c r="WEX673" s="60"/>
      <c r="WEY673" s="94"/>
      <c r="WEZ673" s="59"/>
      <c r="WFA673" s="60"/>
      <c r="WFB673" s="94"/>
      <c r="WFC673" s="59"/>
      <c r="WFD673" s="60"/>
      <c r="WFE673" s="94"/>
      <c r="WFF673" s="59"/>
      <c r="WFG673" s="60"/>
      <c r="WFH673" s="94"/>
      <c r="WFI673" s="59"/>
      <c r="WFJ673" s="60"/>
      <c r="WFK673" s="94"/>
      <c r="WFL673" s="59"/>
      <c r="WFM673" s="60"/>
      <c r="WFN673" s="94"/>
      <c r="WFO673" s="59"/>
      <c r="WFP673" s="60"/>
      <c r="WFQ673" s="94"/>
      <c r="WFR673" s="59"/>
      <c r="WFS673" s="60"/>
      <c r="WFT673" s="94"/>
      <c r="WFU673" s="59"/>
      <c r="WFV673" s="60"/>
      <c r="WFW673" s="94"/>
      <c r="WFX673" s="59"/>
      <c r="WFY673" s="60"/>
      <c r="WFZ673" s="94"/>
      <c r="WGA673" s="59"/>
      <c r="WGB673" s="60"/>
      <c r="WGC673" s="94"/>
      <c r="WGD673" s="59"/>
      <c r="WGE673" s="60"/>
      <c r="WGF673" s="94"/>
      <c r="WGG673" s="59"/>
      <c r="WGH673" s="60"/>
      <c r="WGI673" s="94"/>
      <c r="WGJ673" s="59"/>
      <c r="WGK673" s="60"/>
      <c r="WGL673" s="94"/>
      <c r="WGM673" s="59"/>
      <c r="WGN673" s="60"/>
      <c r="WGO673" s="94"/>
      <c r="WGP673" s="59"/>
      <c r="WGQ673" s="60"/>
      <c r="WGR673" s="94"/>
      <c r="WGS673" s="59"/>
      <c r="WGT673" s="60"/>
      <c r="WGU673" s="94"/>
      <c r="WGV673" s="59"/>
      <c r="WGW673" s="60"/>
      <c r="WGX673" s="94"/>
      <c r="WGY673" s="59"/>
      <c r="WGZ673" s="60"/>
      <c r="WHA673" s="94"/>
      <c r="WHB673" s="59"/>
      <c r="WHC673" s="60"/>
      <c r="WHD673" s="94"/>
      <c r="WHE673" s="59"/>
      <c r="WHF673" s="60"/>
      <c r="WHG673" s="94"/>
      <c r="WHH673" s="59"/>
      <c r="WHI673" s="60"/>
      <c r="WHJ673" s="94"/>
      <c r="WHK673" s="59"/>
      <c r="WHL673" s="60"/>
      <c r="WHM673" s="94"/>
      <c r="WHN673" s="59"/>
      <c r="WHO673" s="60"/>
      <c r="WHP673" s="94"/>
      <c r="WHQ673" s="59"/>
      <c r="WHR673" s="60"/>
      <c r="WHS673" s="94"/>
      <c r="WHT673" s="59"/>
      <c r="WHU673" s="60"/>
      <c r="WHV673" s="94"/>
      <c r="WHW673" s="59"/>
      <c r="WHX673" s="60"/>
      <c r="WHY673" s="94"/>
      <c r="WHZ673" s="59"/>
      <c r="WIA673" s="60"/>
      <c r="WIB673" s="94"/>
      <c r="WIC673" s="59"/>
      <c r="WID673" s="60"/>
      <c r="WIE673" s="94"/>
      <c r="WIF673" s="59"/>
      <c r="WIG673" s="60"/>
      <c r="WIH673" s="94"/>
      <c r="WII673" s="59"/>
      <c r="WIJ673" s="60"/>
      <c r="WIK673" s="94"/>
      <c r="WIL673" s="59"/>
      <c r="WIM673" s="60"/>
      <c r="WIN673" s="94"/>
      <c r="WIO673" s="59"/>
      <c r="WIP673" s="60"/>
      <c r="WIQ673" s="94"/>
      <c r="WIR673" s="59"/>
      <c r="WIS673" s="60"/>
      <c r="WIT673" s="94"/>
      <c r="WIU673" s="59"/>
      <c r="WIV673" s="60"/>
      <c r="WIW673" s="94"/>
      <c r="WIX673" s="59"/>
      <c r="WIY673" s="60"/>
      <c r="WIZ673" s="94"/>
      <c r="WJA673" s="59"/>
      <c r="WJB673" s="60"/>
      <c r="WJC673" s="94"/>
      <c r="WJD673" s="59"/>
      <c r="WJE673" s="60"/>
      <c r="WJF673" s="94"/>
      <c r="WJG673" s="59"/>
      <c r="WJH673" s="60"/>
      <c r="WJI673" s="94"/>
      <c r="WJJ673" s="59"/>
      <c r="WJK673" s="60"/>
      <c r="WJL673" s="94"/>
      <c r="WJM673" s="59"/>
      <c r="WJN673" s="60"/>
      <c r="WJO673" s="94"/>
      <c r="WJP673" s="59"/>
      <c r="WJQ673" s="60"/>
      <c r="WJR673" s="94"/>
      <c r="WJS673" s="59"/>
      <c r="WJT673" s="60"/>
      <c r="WJU673" s="94"/>
      <c r="WJV673" s="59"/>
      <c r="WJW673" s="60"/>
      <c r="WJX673" s="94"/>
      <c r="WJY673" s="59"/>
      <c r="WJZ673" s="60"/>
      <c r="WKA673" s="94"/>
      <c r="WKB673" s="59"/>
      <c r="WKC673" s="60"/>
      <c r="WKD673" s="94"/>
      <c r="WKE673" s="59"/>
      <c r="WKF673" s="60"/>
      <c r="WKG673" s="94"/>
      <c r="WKH673" s="59"/>
      <c r="WKI673" s="60"/>
      <c r="WKJ673" s="94"/>
      <c r="WKK673" s="59"/>
      <c r="WKL673" s="60"/>
      <c r="WKM673" s="94"/>
      <c r="WKN673" s="59"/>
      <c r="WKO673" s="60"/>
      <c r="WKP673" s="94"/>
      <c r="WKQ673" s="59"/>
      <c r="WKR673" s="60"/>
      <c r="WKS673" s="94"/>
      <c r="WKT673" s="59"/>
      <c r="WKU673" s="60"/>
      <c r="WKV673" s="94"/>
      <c r="WKW673" s="59"/>
      <c r="WKX673" s="60"/>
      <c r="WKY673" s="94"/>
      <c r="WKZ673" s="59"/>
      <c r="WLA673" s="60"/>
      <c r="WLB673" s="94"/>
      <c r="WLC673" s="59"/>
      <c r="WLD673" s="60"/>
      <c r="WLE673" s="94"/>
      <c r="WLF673" s="59"/>
      <c r="WLG673" s="60"/>
      <c r="WLH673" s="94"/>
      <c r="WLI673" s="59"/>
      <c r="WLJ673" s="60"/>
      <c r="WLK673" s="94"/>
      <c r="WLL673" s="59"/>
      <c r="WLM673" s="60"/>
      <c r="WLN673" s="94"/>
      <c r="WLO673" s="59"/>
      <c r="WLP673" s="60"/>
      <c r="WLQ673" s="94"/>
      <c r="WLR673" s="59"/>
      <c r="WLS673" s="60"/>
      <c r="WLT673" s="94"/>
      <c r="WLU673" s="59"/>
      <c r="WLV673" s="60"/>
      <c r="WLW673" s="94"/>
      <c r="WLX673" s="59"/>
      <c r="WLY673" s="60"/>
      <c r="WLZ673" s="94"/>
      <c r="WMA673" s="59"/>
      <c r="WMB673" s="60"/>
      <c r="WMC673" s="94"/>
      <c r="WMD673" s="59"/>
      <c r="WME673" s="60"/>
      <c r="WMF673" s="94"/>
      <c r="WMG673" s="59"/>
      <c r="WMH673" s="60"/>
      <c r="WMI673" s="94"/>
      <c r="WMJ673" s="59"/>
      <c r="WMK673" s="60"/>
      <c r="WML673" s="94"/>
      <c r="WMM673" s="59"/>
      <c r="WMN673" s="60"/>
      <c r="WMO673" s="94"/>
      <c r="WMP673" s="59"/>
      <c r="WMQ673" s="60"/>
      <c r="WMR673" s="94"/>
      <c r="WMS673" s="59"/>
      <c r="WMT673" s="60"/>
      <c r="WMU673" s="94"/>
      <c r="WMV673" s="59"/>
      <c r="WMW673" s="60"/>
      <c r="WMX673" s="94"/>
      <c r="WMY673" s="59"/>
      <c r="WMZ673" s="60"/>
      <c r="WNA673" s="94"/>
      <c r="WNB673" s="59"/>
      <c r="WNC673" s="60"/>
      <c r="WND673" s="94"/>
      <c r="WNE673" s="59"/>
      <c r="WNF673" s="60"/>
      <c r="WNG673" s="94"/>
      <c r="WNH673" s="59"/>
      <c r="WNI673" s="60"/>
      <c r="WNJ673" s="94"/>
      <c r="WNK673" s="59"/>
      <c r="WNL673" s="60"/>
      <c r="WNM673" s="94"/>
      <c r="WNN673" s="59"/>
      <c r="WNO673" s="60"/>
      <c r="WNP673" s="94"/>
      <c r="WNQ673" s="59"/>
      <c r="WNR673" s="60"/>
      <c r="WNS673" s="94"/>
      <c r="WNT673" s="59"/>
      <c r="WNU673" s="60"/>
      <c r="WNV673" s="94"/>
      <c r="WNW673" s="59"/>
      <c r="WNX673" s="60"/>
      <c r="WNY673" s="94"/>
      <c r="WNZ673" s="59"/>
      <c r="WOA673" s="60"/>
      <c r="WOB673" s="94"/>
      <c r="WOC673" s="59"/>
      <c r="WOD673" s="60"/>
      <c r="WOE673" s="94"/>
      <c r="WOF673" s="59"/>
      <c r="WOG673" s="60"/>
      <c r="WOH673" s="94"/>
      <c r="WOI673" s="59"/>
      <c r="WOJ673" s="60"/>
      <c r="WOK673" s="94"/>
      <c r="WOL673" s="59"/>
      <c r="WOM673" s="60"/>
      <c r="WON673" s="94"/>
      <c r="WOO673" s="59"/>
      <c r="WOP673" s="60"/>
      <c r="WOQ673" s="94"/>
      <c r="WOR673" s="59"/>
      <c r="WOS673" s="60"/>
      <c r="WOT673" s="94"/>
      <c r="WOU673" s="59"/>
      <c r="WOV673" s="60"/>
      <c r="WOW673" s="94"/>
      <c r="WOX673" s="59"/>
      <c r="WOY673" s="60"/>
      <c r="WOZ673" s="94"/>
      <c r="WPA673" s="59"/>
      <c r="WPB673" s="60"/>
      <c r="WPC673" s="94"/>
      <c r="WPD673" s="59"/>
      <c r="WPE673" s="60"/>
      <c r="WPF673" s="94"/>
      <c r="WPG673" s="59"/>
      <c r="WPH673" s="60"/>
      <c r="WPI673" s="94"/>
      <c r="WPJ673" s="59"/>
      <c r="WPK673" s="60"/>
      <c r="WPL673" s="94"/>
      <c r="WPM673" s="59"/>
      <c r="WPN673" s="60"/>
      <c r="WPO673" s="94"/>
      <c r="WPP673" s="59"/>
      <c r="WPQ673" s="60"/>
      <c r="WPR673" s="94"/>
      <c r="WPS673" s="59"/>
      <c r="WPT673" s="60"/>
      <c r="WPU673" s="94"/>
      <c r="WPV673" s="59"/>
      <c r="WPW673" s="60"/>
      <c r="WPX673" s="94"/>
      <c r="WPY673" s="59"/>
      <c r="WPZ673" s="60"/>
      <c r="WQA673" s="94"/>
      <c r="WQB673" s="59"/>
      <c r="WQC673" s="60"/>
      <c r="WQD673" s="94"/>
      <c r="WQE673" s="59"/>
      <c r="WQF673" s="60"/>
      <c r="WQG673" s="94"/>
      <c r="WQH673" s="59"/>
      <c r="WQI673" s="60"/>
      <c r="WQJ673" s="94"/>
      <c r="WQK673" s="59"/>
      <c r="WQL673" s="60"/>
      <c r="WQM673" s="94"/>
      <c r="WQN673" s="59"/>
      <c r="WQO673" s="60"/>
      <c r="WQP673" s="94"/>
      <c r="WQQ673" s="59"/>
      <c r="WQR673" s="60"/>
      <c r="WQS673" s="94"/>
      <c r="WQT673" s="59"/>
      <c r="WQU673" s="60"/>
      <c r="WQV673" s="94"/>
      <c r="WQW673" s="59"/>
      <c r="WQX673" s="60"/>
      <c r="WQY673" s="94"/>
      <c r="WQZ673" s="59"/>
      <c r="WRA673" s="60"/>
      <c r="WRB673" s="94"/>
      <c r="WRC673" s="59"/>
      <c r="WRD673" s="60"/>
      <c r="WRE673" s="94"/>
      <c r="WRF673" s="59"/>
      <c r="WRG673" s="60"/>
      <c r="WRH673" s="94"/>
      <c r="WRI673" s="59"/>
      <c r="WRJ673" s="60"/>
      <c r="WRK673" s="94"/>
      <c r="WRL673" s="59"/>
      <c r="WRM673" s="60"/>
      <c r="WRN673" s="94"/>
      <c r="WRO673" s="59"/>
      <c r="WRP673" s="60"/>
      <c r="WRQ673" s="94"/>
      <c r="WRR673" s="59"/>
      <c r="WRS673" s="60"/>
      <c r="WRT673" s="94"/>
      <c r="WRU673" s="59"/>
      <c r="WRV673" s="60"/>
      <c r="WRW673" s="94"/>
      <c r="WRX673" s="59"/>
      <c r="WRY673" s="60"/>
      <c r="WRZ673" s="94"/>
      <c r="WSA673" s="59"/>
      <c r="WSB673" s="60"/>
      <c r="WSC673" s="94"/>
      <c r="WSD673" s="59"/>
      <c r="WSE673" s="60"/>
      <c r="WSF673" s="94"/>
      <c r="WSG673" s="59"/>
      <c r="WSH673" s="60"/>
      <c r="WSI673" s="94"/>
      <c r="WSJ673" s="59"/>
      <c r="WSK673" s="60"/>
      <c r="WSL673" s="94"/>
      <c r="WSM673" s="59"/>
      <c r="WSN673" s="60"/>
      <c r="WSO673" s="94"/>
      <c r="WSP673" s="59"/>
      <c r="WSQ673" s="60"/>
      <c r="WSR673" s="94"/>
      <c r="WSS673" s="59"/>
      <c r="WST673" s="60"/>
      <c r="WSU673" s="94"/>
      <c r="WSV673" s="59"/>
      <c r="WSW673" s="60"/>
      <c r="WSX673" s="94"/>
      <c r="WSY673" s="59"/>
      <c r="WSZ673" s="60"/>
      <c r="WTA673" s="94"/>
      <c r="WTB673" s="59"/>
      <c r="WTC673" s="60"/>
      <c r="WTD673" s="94"/>
      <c r="WTE673" s="59"/>
      <c r="WTF673" s="60"/>
      <c r="WTG673" s="94"/>
      <c r="WTH673" s="59"/>
      <c r="WTI673" s="60"/>
      <c r="WTJ673" s="94"/>
      <c r="WTK673" s="59"/>
      <c r="WTL673" s="60"/>
      <c r="WTM673" s="94"/>
      <c r="WTN673" s="59"/>
      <c r="WTO673" s="60"/>
      <c r="WTP673" s="94"/>
      <c r="WTQ673" s="59"/>
      <c r="WTR673" s="60"/>
      <c r="WTS673" s="94"/>
      <c r="WTT673" s="59"/>
      <c r="WTU673" s="60"/>
      <c r="WTV673" s="94"/>
      <c r="WTW673" s="59"/>
      <c r="WTX673" s="60"/>
      <c r="WTY673" s="94"/>
      <c r="WTZ673" s="59"/>
      <c r="WUA673" s="60"/>
      <c r="WUB673" s="94"/>
      <c r="WUC673" s="59"/>
      <c r="WUD673" s="60"/>
      <c r="WUE673" s="94"/>
      <c r="WUF673" s="59"/>
      <c r="WUG673" s="60"/>
      <c r="WUH673" s="94"/>
      <c r="WUI673" s="59"/>
      <c r="WUJ673" s="60"/>
      <c r="WUK673" s="94"/>
      <c r="WUL673" s="59"/>
      <c r="WUM673" s="60"/>
      <c r="WUN673" s="94"/>
      <c r="WUO673" s="59"/>
      <c r="WUP673" s="60"/>
      <c r="WUQ673" s="94"/>
      <c r="WUR673" s="59"/>
      <c r="WUS673" s="60"/>
      <c r="WUT673" s="94"/>
      <c r="WUU673" s="59"/>
      <c r="WUV673" s="60"/>
      <c r="WUW673" s="94"/>
      <c r="WUX673" s="59"/>
      <c r="WUY673" s="60"/>
      <c r="WUZ673" s="94"/>
      <c r="WVA673" s="59"/>
      <c r="WVB673" s="60"/>
      <c r="WVC673" s="94"/>
      <c r="WVD673" s="59"/>
      <c r="WVE673" s="60"/>
      <c r="WVF673" s="94"/>
      <c r="WVG673" s="59"/>
      <c r="WVH673" s="60"/>
      <c r="WVI673" s="94"/>
      <c r="WVJ673" s="59"/>
      <c r="WVK673" s="60"/>
      <c r="WVL673" s="94"/>
      <c r="WVM673" s="59"/>
      <c r="WVN673" s="60"/>
      <c r="WVO673" s="94"/>
      <c r="WVP673" s="59"/>
      <c r="WVQ673" s="60"/>
      <c r="WVR673" s="94"/>
      <c r="WVS673" s="59"/>
      <c r="WVT673" s="60"/>
      <c r="WVU673" s="94"/>
      <c r="WVV673" s="59"/>
      <c r="WVW673" s="60"/>
      <c r="WVX673" s="94"/>
      <c r="WVY673" s="59"/>
      <c r="WVZ673" s="60"/>
      <c r="WWA673" s="94"/>
      <c r="WWB673" s="59"/>
      <c r="WWC673" s="60"/>
      <c r="WWD673" s="94"/>
      <c r="WWE673" s="59"/>
      <c r="WWF673" s="60"/>
      <c r="WWG673" s="94"/>
      <c r="WWH673" s="59"/>
      <c r="WWI673" s="60"/>
      <c r="WWJ673" s="94"/>
      <c r="WWK673" s="59"/>
      <c r="WWL673" s="60"/>
      <c r="WWM673" s="94"/>
      <c r="WWN673" s="59"/>
      <c r="WWO673" s="60"/>
      <c r="WWP673" s="94"/>
      <c r="WWQ673" s="59"/>
      <c r="WWR673" s="60"/>
      <c r="WWS673" s="94"/>
      <c r="WWT673" s="59"/>
      <c r="WWU673" s="60"/>
      <c r="WWV673" s="94"/>
      <c r="WWW673" s="59"/>
      <c r="WWX673" s="60"/>
      <c r="WWY673" s="94"/>
      <c r="WWZ673" s="59"/>
      <c r="WXA673" s="60"/>
      <c r="WXB673" s="94"/>
      <c r="WXC673" s="59"/>
      <c r="WXD673" s="60"/>
      <c r="WXE673" s="94"/>
      <c r="WXF673" s="59"/>
      <c r="WXG673" s="60"/>
      <c r="WXH673" s="94"/>
      <c r="WXI673" s="59"/>
      <c r="WXJ673" s="60"/>
      <c r="WXK673" s="94"/>
      <c r="WXL673" s="59"/>
      <c r="WXM673" s="60"/>
      <c r="WXN673" s="94"/>
      <c r="WXO673" s="59"/>
      <c r="WXP673" s="60"/>
      <c r="WXQ673" s="94"/>
      <c r="WXR673" s="59"/>
      <c r="WXS673" s="60"/>
      <c r="WXT673" s="94"/>
      <c r="WXU673" s="59"/>
      <c r="WXV673" s="60"/>
      <c r="WXW673" s="94"/>
      <c r="WXX673" s="59"/>
      <c r="WXY673" s="60"/>
      <c r="WXZ673" s="94"/>
      <c r="WYA673" s="59"/>
      <c r="WYB673" s="60"/>
      <c r="WYC673" s="94"/>
      <c r="WYD673" s="59"/>
      <c r="WYE673" s="60"/>
      <c r="WYF673" s="94"/>
      <c r="WYG673" s="59"/>
      <c r="WYH673" s="60"/>
      <c r="WYI673" s="94"/>
      <c r="WYJ673" s="59"/>
      <c r="WYK673" s="60"/>
      <c r="WYL673" s="94"/>
      <c r="WYM673" s="59"/>
      <c r="WYN673" s="60"/>
      <c r="WYO673" s="94"/>
      <c r="WYP673" s="59"/>
      <c r="WYQ673" s="60"/>
      <c r="WYR673" s="94"/>
      <c r="WYS673" s="59"/>
      <c r="WYT673" s="60"/>
      <c r="WYU673" s="94"/>
      <c r="WYV673" s="59"/>
      <c r="WYW673" s="60"/>
      <c r="WYX673" s="94"/>
      <c r="WYY673" s="59"/>
      <c r="WYZ673" s="60"/>
      <c r="WZA673" s="94"/>
      <c r="WZB673" s="59"/>
      <c r="WZC673" s="60"/>
      <c r="WZD673" s="94"/>
      <c r="WZE673" s="59"/>
      <c r="WZF673" s="60"/>
      <c r="WZG673" s="94"/>
      <c r="WZH673" s="59"/>
      <c r="WZI673" s="60"/>
      <c r="WZJ673" s="94"/>
      <c r="WZK673" s="59"/>
      <c r="WZL673" s="60"/>
      <c r="WZM673" s="94"/>
      <c r="WZN673" s="59"/>
      <c r="WZO673" s="60"/>
      <c r="WZP673" s="94"/>
      <c r="WZQ673" s="59"/>
      <c r="WZR673" s="60"/>
      <c r="WZS673" s="94"/>
      <c r="WZT673" s="59"/>
      <c r="WZU673" s="60"/>
      <c r="WZV673" s="94"/>
      <c r="WZW673" s="59"/>
      <c r="WZX673" s="60"/>
      <c r="WZY673" s="94"/>
      <c r="WZZ673" s="59"/>
      <c r="XAA673" s="60"/>
      <c r="XAB673" s="94"/>
      <c r="XAC673" s="59"/>
      <c r="XAD673" s="60"/>
      <c r="XAE673" s="94"/>
      <c r="XAF673" s="59"/>
      <c r="XAG673" s="60"/>
      <c r="XAH673" s="94"/>
      <c r="XAI673" s="59"/>
      <c r="XAJ673" s="60"/>
      <c r="XAK673" s="94"/>
      <c r="XAL673" s="59"/>
      <c r="XAM673" s="60"/>
      <c r="XAN673" s="94"/>
      <c r="XAO673" s="59"/>
      <c r="XAP673" s="60"/>
      <c r="XAQ673" s="94"/>
      <c r="XAR673" s="59"/>
      <c r="XAS673" s="60"/>
      <c r="XAT673" s="94"/>
      <c r="XAU673" s="59"/>
      <c r="XAV673" s="60"/>
      <c r="XAW673" s="94"/>
      <c r="XAX673" s="59"/>
      <c r="XAY673" s="60"/>
      <c r="XAZ673" s="94"/>
      <c r="XBA673" s="59"/>
      <c r="XBB673" s="60"/>
      <c r="XBC673" s="94"/>
      <c r="XBD673" s="59"/>
      <c r="XBE673" s="60"/>
      <c r="XBF673" s="94"/>
      <c r="XBG673" s="59"/>
      <c r="XBH673" s="60"/>
      <c r="XBI673" s="94"/>
      <c r="XBJ673" s="59"/>
      <c r="XBK673" s="60"/>
      <c r="XBL673" s="94"/>
      <c r="XBM673" s="59"/>
      <c r="XBN673" s="60"/>
      <c r="XBO673" s="94"/>
      <c r="XBP673" s="59"/>
      <c r="XBQ673" s="60"/>
      <c r="XBR673" s="94"/>
      <c r="XBS673" s="59"/>
      <c r="XBT673" s="60"/>
      <c r="XBU673" s="94"/>
      <c r="XBV673" s="59"/>
      <c r="XBW673" s="60"/>
      <c r="XBX673" s="94"/>
      <c r="XBY673" s="59"/>
      <c r="XBZ673" s="60"/>
      <c r="XCA673" s="94"/>
      <c r="XCB673" s="59"/>
      <c r="XCC673" s="60"/>
      <c r="XCD673" s="94"/>
      <c r="XCE673" s="59"/>
      <c r="XCF673" s="60"/>
      <c r="XCG673" s="94"/>
      <c r="XCH673" s="59"/>
      <c r="XCI673" s="60"/>
      <c r="XCJ673" s="94"/>
      <c r="XCK673" s="59"/>
      <c r="XCL673" s="60"/>
      <c r="XCM673" s="94"/>
      <c r="XCN673" s="59"/>
      <c r="XCO673" s="60"/>
      <c r="XCP673" s="94"/>
      <c r="XCQ673" s="59"/>
      <c r="XCR673" s="60"/>
      <c r="XCS673" s="94"/>
      <c r="XCT673" s="59"/>
      <c r="XCU673" s="60"/>
      <c r="XCV673" s="94"/>
      <c r="XCW673" s="59"/>
      <c r="XCX673" s="60"/>
      <c r="XCY673" s="94"/>
      <c r="XCZ673" s="59"/>
      <c r="XDA673" s="60"/>
      <c r="XDB673" s="94"/>
      <c r="XDC673" s="59"/>
      <c r="XDD673" s="60"/>
      <c r="XDE673" s="94"/>
      <c r="XDF673" s="59"/>
      <c r="XDG673" s="60"/>
      <c r="XDH673" s="94"/>
      <c r="XDI673" s="59"/>
      <c r="XDJ673" s="60"/>
      <c r="XDK673" s="94"/>
      <c r="XDL673" s="59"/>
      <c r="XDM673" s="60"/>
      <c r="XDN673" s="94"/>
      <c r="XDO673" s="59"/>
      <c r="XDP673" s="60"/>
      <c r="XDQ673" s="94"/>
      <c r="XDR673" s="59"/>
      <c r="XDS673" s="60"/>
      <c r="XDT673" s="94"/>
      <c r="XDU673" s="59"/>
      <c r="XDV673" s="60"/>
      <c r="XDW673" s="94"/>
      <c r="XDX673" s="59"/>
      <c r="XDY673" s="60"/>
      <c r="XDZ673" s="94"/>
      <c r="XEA673" s="59"/>
      <c r="XEB673" s="60"/>
      <c r="XEC673" s="94"/>
      <c r="XED673" s="59"/>
      <c r="XEE673" s="60"/>
      <c r="XEF673" s="94"/>
      <c r="XEG673" s="59"/>
      <c r="XEH673" s="60"/>
      <c r="XEI673" s="94"/>
      <c r="XEJ673" s="59"/>
      <c r="XEK673" s="60"/>
      <c r="XEL673" s="94"/>
      <c r="XEM673" s="59"/>
      <c r="XEN673" s="60"/>
      <c r="XEO673" s="94"/>
      <c r="XEP673" s="59"/>
      <c r="XEQ673" s="60"/>
      <c r="XER673" s="94"/>
      <c r="XES673" s="59"/>
      <c r="XET673" s="60"/>
      <c r="XEU673" s="94"/>
      <c r="XEV673" s="59"/>
      <c r="XEW673" s="60"/>
      <c r="XEX673" s="94"/>
      <c r="XEY673" s="59"/>
      <c r="XEZ673" s="60"/>
      <c r="XFA673" s="94"/>
      <c r="XFB673" s="59"/>
      <c r="XFC673" s="60"/>
      <c r="XFD673" s="94"/>
    </row>
    <row r="674" spans="1:16384" s="203" customFormat="1" ht="18" customHeight="1">
      <c r="A674" s="111"/>
      <c r="B674" s="97"/>
      <c r="C674" s="98"/>
      <c r="D674" s="95"/>
      <c r="E674" s="43" t="s">
        <v>327</v>
      </c>
      <c r="F674" s="44" t="s">
        <v>344</v>
      </c>
      <c r="G674" s="214">
        <v>1</v>
      </c>
      <c r="H674" s="71">
        <v>30</v>
      </c>
      <c r="I674" s="71">
        <v>0</v>
      </c>
      <c r="J674" s="96">
        <v>40</v>
      </c>
      <c r="K674" s="78">
        <f t="shared" ref="K674:K692" si="67">IF(OR(LEFT(E674,2)="ĐA",LEFT(E674,2)="DA",LEFT(E674,5)="Đồ án",LEFT(E674,5)="Đồán ",LEFT(E674,9)="Sinh hoạt",LEFT(E674,9)="sinh hoạt",LEFT(E674,6)="Cố vấn",LEFT(E674,6)="cố vấn",LEFT(E674,4)="cvht",LEFT(E674,4)="CVHT",LEFT(E674,4)="shcn",LEFT(E674,4)="SHCN"),0,(IF(AND(H674&gt;0,J674&gt;0),IF(J674&gt;60,1.3,IF(J674&gt;35,1.2,1)),0)))</f>
        <v>1.2</v>
      </c>
      <c r="L674" s="78">
        <f t="shared" ref="L674:L692" si="68">IF(OR(LEFT(E674,2)="ĐA",LEFT(E674,2)="DA",LEFT(E674,5)="Đồ án",LEFT(E674,5)="Đồán "),0,IF(AND(J674&gt;0,I674&gt;0),IF(AND(OR(LEFT(E674,4)="GDQP",LEFT(E674,4)="gdqp",LEFT(E674,19)="Giáo dục quốc phòng"),J674&gt;50),1.3,IF(J674&gt;35,1.2,IF(J674&gt;29,1.1,1))),0))</f>
        <v>0</v>
      </c>
      <c r="M674" s="45">
        <f t="shared" ref="M674:M692" si="69">ROUND(IF(OR(LEFT(E674,2)="ĐA",LEFT(E674,2)="DA",LEFT(E674,5)="Đồ án",LEFT(E674,5)="Đồán "),J674*0.5,(IF(H674&gt;0,H674*K674,"0")+IF(I674&gt;0,(I674*0.75)*L674,"0"))),1)</f>
        <v>36</v>
      </c>
      <c r="N674" s="382"/>
      <c r="O674" s="378"/>
      <c r="P674" s="377"/>
      <c r="Q674" s="378"/>
      <c r="R674" s="377"/>
      <c r="S674" s="380"/>
      <c r="T674" s="372"/>
      <c r="U674" s="380"/>
      <c r="V674" s="372"/>
      <c r="W674" s="205"/>
      <c r="X674" s="372"/>
      <c r="Y674" s="372"/>
      <c r="Z674" s="372"/>
      <c r="AA674" s="372"/>
      <c r="AB674" s="372"/>
      <c r="AC674" s="372"/>
      <c r="AD674" s="74"/>
    </row>
    <row r="675" spans="1:16384" s="203" customFormat="1" ht="18" customHeight="1">
      <c r="A675" s="111"/>
      <c r="B675" s="97"/>
      <c r="C675" s="98"/>
      <c r="D675" s="95"/>
      <c r="E675" s="43" t="s">
        <v>327</v>
      </c>
      <c r="F675" s="44" t="s">
        <v>345</v>
      </c>
      <c r="G675" s="214">
        <v>1</v>
      </c>
      <c r="H675" s="71">
        <v>30</v>
      </c>
      <c r="I675" s="71">
        <v>0</v>
      </c>
      <c r="J675" s="96">
        <v>40</v>
      </c>
      <c r="K675" s="78">
        <f t="shared" si="67"/>
        <v>1.2</v>
      </c>
      <c r="L675" s="78">
        <f t="shared" si="68"/>
        <v>0</v>
      </c>
      <c r="M675" s="45">
        <f t="shared" si="69"/>
        <v>36</v>
      </c>
      <c r="N675" s="382"/>
      <c r="O675" s="378"/>
      <c r="P675" s="377"/>
      <c r="Q675" s="378"/>
      <c r="R675" s="377"/>
      <c r="S675" s="380"/>
      <c r="T675" s="372"/>
      <c r="U675" s="380"/>
      <c r="V675" s="372"/>
      <c r="W675" s="205"/>
      <c r="X675" s="372"/>
      <c r="Y675" s="372"/>
      <c r="Z675" s="372"/>
      <c r="AA675" s="372"/>
      <c r="AB675" s="372"/>
      <c r="AC675" s="372"/>
      <c r="AD675" s="74"/>
    </row>
    <row r="676" spans="1:16384" s="203" customFormat="1" ht="18" hidden="1" customHeight="1">
      <c r="A676" s="111"/>
      <c r="B676" s="97"/>
      <c r="C676" s="98"/>
      <c r="D676" s="95"/>
      <c r="E676" s="43"/>
      <c r="F676" s="44"/>
      <c r="G676" s="214"/>
      <c r="H676" s="71"/>
      <c r="I676" s="71"/>
      <c r="J676" s="96"/>
      <c r="K676" s="78">
        <f t="shared" si="67"/>
        <v>0</v>
      </c>
      <c r="L676" s="78">
        <f t="shared" si="68"/>
        <v>0</v>
      </c>
      <c r="M676" s="45">
        <f t="shared" si="69"/>
        <v>0</v>
      </c>
      <c r="N676" s="382"/>
      <c r="O676" s="378"/>
      <c r="P676" s="377"/>
      <c r="Q676" s="378"/>
      <c r="R676" s="377"/>
      <c r="S676" s="380"/>
      <c r="T676" s="372"/>
      <c r="U676" s="380"/>
      <c r="V676" s="372"/>
      <c r="W676" s="205"/>
      <c r="X676" s="372"/>
      <c r="Y676" s="372"/>
      <c r="Z676" s="372"/>
      <c r="AA676" s="372"/>
      <c r="AB676" s="372"/>
      <c r="AC676" s="372"/>
      <c r="AD676" s="74"/>
    </row>
    <row r="677" spans="1:16384" s="203" customFormat="1" ht="18" hidden="1" customHeight="1">
      <c r="A677" s="111"/>
      <c r="B677" s="97"/>
      <c r="C677" s="98"/>
      <c r="D677" s="95"/>
      <c r="E677" s="43"/>
      <c r="F677" s="44"/>
      <c r="G677" s="214"/>
      <c r="H677" s="71"/>
      <c r="I677" s="71"/>
      <c r="J677" s="96"/>
      <c r="K677" s="78">
        <f t="shared" si="67"/>
        <v>0</v>
      </c>
      <c r="L677" s="78">
        <f t="shared" si="68"/>
        <v>0</v>
      </c>
      <c r="M677" s="45">
        <f t="shared" si="69"/>
        <v>0</v>
      </c>
      <c r="N677" s="382"/>
      <c r="O677" s="378"/>
      <c r="P677" s="377"/>
      <c r="Q677" s="378"/>
      <c r="R677" s="377"/>
      <c r="S677" s="380"/>
      <c r="T677" s="372"/>
      <c r="U677" s="380"/>
      <c r="V677" s="372"/>
      <c r="W677" s="205"/>
      <c r="X677" s="372"/>
      <c r="Y677" s="372"/>
      <c r="Z677" s="372"/>
      <c r="AA677" s="372"/>
      <c r="AB677" s="372"/>
      <c r="AC677" s="372"/>
      <c r="AD677" s="74"/>
    </row>
    <row r="678" spans="1:16384" s="203" customFormat="1" ht="18" hidden="1" customHeight="1">
      <c r="A678" s="111"/>
      <c r="B678" s="97"/>
      <c r="C678" s="98"/>
      <c r="D678" s="95"/>
      <c r="E678" s="43"/>
      <c r="F678" s="44"/>
      <c r="G678" s="214"/>
      <c r="H678" s="71"/>
      <c r="I678" s="71"/>
      <c r="J678" s="96"/>
      <c r="K678" s="78">
        <f t="shared" si="67"/>
        <v>0</v>
      </c>
      <c r="L678" s="78">
        <f t="shared" si="68"/>
        <v>0</v>
      </c>
      <c r="M678" s="45">
        <f t="shared" si="69"/>
        <v>0</v>
      </c>
      <c r="N678" s="382"/>
      <c r="O678" s="378"/>
      <c r="P678" s="377"/>
      <c r="Q678" s="378"/>
      <c r="R678" s="377"/>
      <c r="S678" s="380"/>
      <c r="T678" s="372"/>
      <c r="U678" s="380"/>
      <c r="V678" s="372"/>
      <c r="W678" s="205"/>
      <c r="X678" s="372"/>
      <c r="Y678" s="372"/>
      <c r="Z678" s="372"/>
      <c r="AA678" s="372"/>
      <c r="AB678" s="372"/>
      <c r="AC678" s="372"/>
      <c r="AD678" s="74"/>
    </row>
    <row r="679" spans="1:16384" s="203" customFormat="1" ht="18" hidden="1" customHeight="1">
      <c r="A679" s="111"/>
      <c r="B679" s="97"/>
      <c r="C679" s="98"/>
      <c r="D679" s="95"/>
      <c r="E679" s="43"/>
      <c r="F679" s="44"/>
      <c r="G679" s="214"/>
      <c r="H679" s="71"/>
      <c r="I679" s="71"/>
      <c r="J679" s="96"/>
      <c r="K679" s="78">
        <f t="shared" si="67"/>
        <v>0</v>
      </c>
      <c r="L679" s="78">
        <f t="shared" si="68"/>
        <v>0</v>
      </c>
      <c r="M679" s="45">
        <f t="shared" si="69"/>
        <v>0</v>
      </c>
      <c r="N679" s="382"/>
      <c r="O679" s="378"/>
      <c r="P679" s="377"/>
      <c r="Q679" s="378"/>
      <c r="R679" s="377"/>
      <c r="S679" s="380"/>
      <c r="T679" s="372"/>
      <c r="U679" s="380"/>
      <c r="V679" s="372"/>
      <c r="W679" s="205"/>
      <c r="X679" s="372"/>
      <c r="Y679" s="372"/>
      <c r="Z679" s="372"/>
      <c r="AA679" s="372"/>
      <c r="AB679" s="372"/>
      <c r="AC679" s="372"/>
      <c r="AD679" s="74"/>
    </row>
    <row r="680" spans="1:16384" s="203" customFormat="1" ht="18" hidden="1" customHeight="1">
      <c r="A680" s="111"/>
      <c r="B680" s="97"/>
      <c r="C680" s="98"/>
      <c r="D680" s="95"/>
      <c r="E680" s="43"/>
      <c r="F680" s="44"/>
      <c r="G680" s="214"/>
      <c r="H680" s="71"/>
      <c r="I680" s="71"/>
      <c r="J680" s="96"/>
      <c r="K680" s="78">
        <f t="shared" si="67"/>
        <v>0</v>
      </c>
      <c r="L680" s="78">
        <f t="shared" si="68"/>
        <v>0</v>
      </c>
      <c r="M680" s="45">
        <f t="shared" si="69"/>
        <v>0</v>
      </c>
      <c r="N680" s="382"/>
      <c r="O680" s="378"/>
      <c r="P680" s="377"/>
      <c r="Q680" s="378"/>
      <c r="R680" s="377"/>
      <c r="S680" s="380"/>
      <c r="T680" s="372"/>
      <c r="U680" s="380"/>
      <c r="V680" s="372"/>
      <c r="W680" s="205"/>
      <c r="X680" s="372"/>
      <c r="Y680" s="372"/>
      <c r="Z680" s="372"/>
      <c r="AA680" s="372"/>
      <c r="AB680" s="372"/>
      <c r="AC680" s="372"/>
      <c r="AD680" s="74"/>
    </row>
    <row r="681" spans="1:16384" s="203" customFormat="1" ht="18" hidden="1" customHeight="1">
      <c r="A681" s="111"/>
      <c r="B681" s="97"/>
      <c r="C681" s="98"/>
      <c r="D681" s="95"/>
      <c r="E681" s="43"/>
      <c r="F681" s="44"/>
      <c r="G681" s="214"/>
      <c r="H681" s="71"/>
      <c r="I681" s="71"/>
      <c r="J681" s="96"/>
      <c r="K681" s="78">
        <f t="shared" si="67"/>
        <v>0</v>
      </c>
      <c r="L681" s="78">
        <f t="shared" si="68"/>
        <v>0</v>
      </c>
      <c r="M681" s="45">
        <f t="shared" si="69"/>
        <v>0</v>
      </c>
      <c r="N681" s="382"/>
      <c r="O681" s="378"/>
      <c r="P681" s="377"/>
      <c r="Q681" s="378"/>
      <c r="R681" s="377"/>
      <c r="S681" s="380"/>
      <c r="T681" s="372"/>
      <c r="U681" s="380"/>
      <c r="V681" s="372"/>
      <c r="W681" s="205"/>
      <c r="X681" s="372"/>
      <c r="Y681" s="372"/>
      <c r="Z681" s="372"/>
      <c r="AA681" s="372"/>
      <c r="AB681" s="372"/>
      <c r="AC681" s="372"/>
      <c r="AD681" s="74"/>
    </row>
    <row r="682" spans="1:16384" s="203" customFormat="1" ht="18" hidden="1" customHeight="1">
      <c r="A682" s="111"/>
      <c r="B682" s="97"/>
      <c r="C682" s="98"/>
      <c r="D682" s="95"/>
      <c r="E682" s="43"/>
      <c r="F682" s="44"/>
      <c r="G682" s="214"/>
      <c r="H682" s="71"/>
      <c r="I682" s="71"/>
      <c r="J682" s="96"/>
      <c r="K682" s="78">
        <f t="shared" si="67"/>
        <v>0</v>
      </c>
      <c r="L682" s="78">
        <f t="shared" si="68"/>
        <v>0</v>
      </c>
      <c r="M682" s="45">
        <f t="shared" si="69"/>
        <v>0</v>
      </c>
      <c r="N682" s="382"/>
      <c r="O682" s="378"/>
      <c r="P682" s="377"/>
      <c r="Q682" s="378"/>
      <c r="R682" s="377"/>
      <c r="S682" s="380"/>
      <c r="T682" s="372"/>
      <c r="U682" s="380"/>
      <c r="V682" s="372"/>
      <c r="W682" s="205"/>
      <c r="X682" s="372"/>
      <c r="Y682" s="372"/>
      <c r="Z682" s="372"/>
      <c r="AA682" s="372"/>
      <c r="AB682" s="372"/>
      <c r="AC682" s="372"/>
      <c r="AD682" s="74"/>
    </row>
    <row r="683" spans="1:16384" ht="18" customHeight="1">
      <c r="A683" s="94">
        <v>37</v>
      </c>
      <c r="B683" s="59" t="s">
        <v>485</v>
      </c>
      <c r="C683" s="60"/>
      <c r="D683" s="63"/>
      <c r="E683" s="43" t="s">
        <v>402</v>
      </c>
      <c r="F683" s="44" t="s">
        <v>322</v>
      </c>
      <c r="G683" s="77">
        <v>2</v>
      </c>
      <c r="H683" s="71">
        <v>30</v>
      </c>
      <c r="I683" s="71">
        <v>30</v>
      </c>
      <c r="J683" s="96">
        <v>40</v>
      </c>
      <c r="K683" s="78">
        <f t="shared" si="67"/>
        <v>1.2</v>
      </c>
      <c r="L683" s="78">
        <f t="shared" si="68"/>
        <v>1.2</v>
      </c>
      <c r="M683" s="45">
        <f t="shared" si="69"/>
        <v>63</v>
      </c>
      <c r="N683" s="381"/>
      <c r="O683" s="376"/>
      <c r="P683" s="374">
        <f>SUM(M683:M690)</f>
        <v>639</v>
      </c>
      <c r="Q683" s="376"/>
      <c r="R683" s="374"/>
      <c r="S683" s="379"/>
      <c r="T683" s="376"/>
      <c r="U683" s="379"/>
      <c r="V683" s="376"/>
      <c r="W683" s="204"/>
      <c r="X683" s="376"/>
      <c r="Y683" s="374"/>
      <c r="Z683" s="419"/>
      <c r="AA683" s="419"/>
      <c r="AB683" s="420"/>
      <c r="AC683" s="427">
        <f>P683</f>
        <v>639</v>
      </c>
      <c r="AD683" s="74"/>
    </row>
    <row r="684" spans="1:16384" ht="18" customHeight="1">
      <c r="A684" s="81"/>
      <c r="B684" s="99"/>
      <c r="C684" s="100"/>
      <c r="D684" s="63"/>
      <c r="E684" s="83" t="s">
        <v>402</v>
      </c>
      <c r="F684" s="44" t="s">
        <v>323</v>
      </c>
      <c r="G684" s="68">
        <v>2</v>
      </c>
      <c r="H684" s="71">
        <v>30</v>
      </c>
      <c r="I684" s="71">
        <v>30</v>
      </c>
      <c r="J684" s="96">
        <v>40</v>
      </c>
      <c r="K684" s="78">
        <f t="shared" si="67"/>
        <v>1.2</v>
      </c>
      <c r="L684" s="78">
        <f t="shared" si="68"/>
        <v>1.2</v>
      </c>
      <c r="M684" s="45">
        <f t="shared" si="69"/>
        <v>63</v>
      </c>
      <c r="N684" s="382"/>
      <c r="O684" s="378"/>
      <c r="P684" s="377"/>
      <c r="Q684" s="378"/>
      <c r="R684" s="377"/>
      <c r="S684" s="380"/>
      <c r="T684" s="378"/>
      <c r="U684" s="380"/>
      <c r="V684" s="378"/>
      <c r="W684" s="205"/>
      <c r="X684" s="378"/>
      <c r="Y684" s="377"/>
      <c r="Z684" s="422"/>
      <c r="AA684" s="422"/>
      <c r="AB684" s="421"/>
      <c r="AC684" s="372"/>
      <c r="AD684" s="74"/>
    </row>
    <row r="685" spans="1:16384" ht="18" customHeight="1">
      <c r="A685" s="81"/>
      <c r="B685" s="97"/>
      <c r="C685" s="98"/>
      <c r="D685" s="95"/>
      <c r="E685" s="83" t="s">
        <v>332</v>
      </c>
      <c r="F685" s="44" t="s">
        <v>241</v>
      </c>
      <c r="G685" s="68">
        <v>2</v>
      </c>
      <c r="H685" s="71">
        <v>30</v>
      </c>
      <c r="I685" s="71">
        <v>30</v>
      </c>
      <c r="J685" s="96">
        <v>40</v>
      </c>
      <c r="K685" s="78">
        <f t="shared" si="67"/>
        <v>1.2</v>
      </c>
      <c r="L685" s="78">
        <f t="shared" si="68"/>
        <v>1.2</v>
      </c>
      <c r="M685" s="45">
        <f t="shared" si="69"/>
        <v>63</v>
      </c>
      <c r="N685" s="382"/>
      <c r="O685" s="378"/>
      <c r="P685" s="377"/>
      <c r="Q685" s="378"/>
      <c r="R685" s="377"/>
      <c r="S685" s="380"/>
      <c r="T685" s="378"/>
      <c r="U685" s="380"/>
      <c r="V685" s="378"/>
      <c r="W685" s="205"/>
      <c r="X685" s="378"/>
      <c r="Y685" s="377"/>
      <c r="Z685" s="422"/>
      <c r="AA685" s="422"/>
      <c r="AB685" s="421"/>
      <c r="AC685" s="372"/>
      <c r="AD685" s="74"/>
    </row>
    <row r="686" spans="1:16384" ht="18" customHeight="1">
      <c r="A686" s="81"/>
      <c r="B686" s="97"/>
      <c r="C686" s="98"/>
      <c r="D686" s="95"/>
      <c r="E686" s="83" t="s">
        <v>277</v>
      </c>
      <c r="F686" s="44" t="s">
        <v>403</v>
      </c>
      <c r="G686" s="68">
        <v>2</v>
      </c>
      <c r="H686" s="71">
        <v>30</v>
      </c>
      <c r="I686" s="71">
        <v>60</v>
      </c>
      <c r="J686" s="96">
        <v>40</v>
      </c>
      <c r="K686" s="78">
        <f t="shared" si="67"/>
        <v>1.2</v>
      </c>
      <c r="L686" s="78">
        <f t="shared" si="68"/>
        <v>1.2</v>
      </c>
      <c r="M686" s="45">
        <f t="shared" si="69"/>
        <v>90</v>
      </c>
      <c r="N686" s="382"/>
      <c r="O686" s="378"/>
      <c r="P686" s="377"/>
      <c r="Q686" s="378"/>
      <c r="R686" s="377"/>
      <c r="S686" s="380"/>
      <c r="T686" s="378"/>
      <c r="U686" s="380"/>
      <c r="V686" s="378"/>
      <c r="W686" s="205"/>
      <c r="X686" s="378"/>
      <c r="Y686" s="377"/>
      <c r="Z686" s="422"/>
      <c r="AA686" s="422"/>
      <c r="AB686" s="421"/>
      <c r="AC686" s="372"/>
      <c r="AD686" s="74"/>
    </row>
    <row r="687" spans="1:16384" ht="18" customHeight="1">
      <c r="A687" s="81"/>
      <c r="B687" s="62"/>
      <c r="C687" s="98"/>
      <c r="D687" s="95"/>
      <c r="E687" s="83" t="s">
        <v>277</v>
      </c>
      <c r="F687" s="44" t="s">
        <v>404</v>
      </c>
      <c r="G687" s="68">
        <v>2</v>
      </c>
      <c r="H687" s="71">
        <v>30</v>
      </c>
      <c r="I687" s="71">
        <v>60</v>
      </c>
      <c r="J687" s="96">
        <v>40</v>
      </c>
      <c r="K687" s="78">
        <f t="shared" si="67"/>
        <v>1.2</v>
      </c>
      <c r="L687" s="78">
        <f t="shared" si="68"/>
        <v>1.2</v>
      </c>
      <c r="M687" s="45">
        <f t="shared" si="69"/>
        <v>90</v>
      </c>
      <c r="N687" s="382"/>
      <c r="O687" s="378"/>
      <c r="P687" s="377"/>
      <c r="Q687" s="378"/>
      <c r="R687" s="377"/>
      <c r="S687" s="380"/>
      <c r="T687" s="378"/>
      <c r="U687" s="380"/>
      <c r="V687" s="378"/>
      <c r="W687" s="205"/>
      <c r="X687" s="378"/>
      <c r="Y687" s="377"/>
      <c r="Z687" s="422"/>
      <c r="AA687" s="422"/>
      <c r="AB687" s="421"/>
      <c r="AC687" s="372"/>
      <c r="AD687" s="74"/>
    </row>
    <row r="688" spans="1:16384" ht="18" customHeight="1">
      <c r="A688" s="81"/>
      <c r="B688" s="97"/>
      <c r="C688" s="98"/>
      <c r="D688" s="95"/>
      <c r="E688" s="83" t="s">
        <v>277</v>
      </c>
      <c r="F688" s="44" t="s">
        <v>405</v>
      </c>
      <c r="G688" s="68">
        <v>2</v>
      </c>
      <c r="H688" s="71">
        <v>30</v>
      </c>
      <c r="I688" s="71">
        <v>60</v>
      </c>
      <c r="J688" s="96">
        <v>40</v>
      </c>
      <c r="K688" s="78">
        <f t="shared" si="67"/>
        <v>1.2</v>
      </c>
      <c r="L688" s="78">
        <f t="shared" si="68"/>
        <v>1.2</v>
      </c>
      <c r="M688" s="45">
        <f t="shared" si="69"/>
        <v>90</v>
      </c>
      <c r="N688" s="382"/>
      <c r="O688" s="378"/>
      <c r="P688" s="377"/>
      <c r="Q688" s="378"/>
      <c r="R688" s="377"/>
      <c r="S688" s="380"/>
      <c r="T688" s="378"/>
      <c r="U688" s="380"/>
      <c r="V688" s="378"/>
      <c r="W688" s="205"/>
      <c r="X688" s="378"/>
      <c r="Y688" s="377"/>
      <c r="Z688" s="422"/>
      <c r="AA688" s="422"/>
      <c r="AB688" s="421"/>
      <c r="AC688" s="372"/>
      <c r="AD688" s="74"/>
    </row>
    <row r="689" spans="1:30" ht="18" customHeight="1">
      <c r="A689" s="81"/>
      <c r="B689" s="99"/>
      <c r="C689" s="100"/>
      <c r="D689" s="95"/>
      <c r="E689" s="83" t="s">
        <v>277</v>
      </c>
      <c r="F689" s="44" t="s">
        <v>408</v>
      </c>
      <c r="G689" s="68">
        <v>2</v>
      </c>
      <c r="H689" s="71">
        <v>30</v>
      </c>
      <c r="I689" s="71">
        <v>60</v>
      </c>
      <c r="J689" s="96">
        <v>40</v>
      </c>
      <c r="K689" s="78">
        <f t="shared" si="67"/>
        <v>1.2</v>
      </c>
      <c r="L689" s="78">
        <f t="shared" si="68"/>
        <v>1.2</v>
      </c>
      <c r="M689" s="45">
        <f t="shared" si="69"/>
        <v>90</v>
      </c>
      <c r="N689" s="382"/>
      <c r="O689" s="378"/>
      <c r="P689" s="377"/>
      <c r="Q689" s="378"/>
      <c r="R689" s="377"/>
      <c r="S689" s="380"/>
      <c r="T689" s="378"/>
      <c r="U689" s="380"/>
      <c r="V689" s="378"/>
      <c r="W689" s="205"/>
      <c r="X689" s="378"/>
      <c r="Y689" s="377"/>
      <c r="Z689" s="422"/>
      <c r="AA689" s="422"/>
      <c r="AB689" s="421"/>
      <c r="AC689" s="372"/>
      <c r="AD689" s="74"/>
    </row>
    <row r="690" spans="1:30" ht="18" customHeight="1">
      <c r="A690" s="81"/>
      <c r="B690" s="99"/>
      <c r="C690" s="100"/>
      <c r="D690" s="95"/>
      <c r="E690" s="83" t="s">
        <v>277</v>
      </c>
      <c r="F690" s="44" t="s">
        <v>409</v>
      </c>
      <c r="G690" s="68">
        <v>2</v>
      </c>
      <c r="H690" s="71">
        <v>30</v>
      </c>
      <c r="I690" s="71">
        <v>60</v>
      </c>
      <c r="J690" s="96">
        <v>40</v>
      </c>
      <c r="K690" s="78">
        <f t="shared" si="67"/>
        <v>1.2</v>
      </c>
      <c r="L690" s="78">
        <f t="shared" si="68"/>
        <v>1.2</v>
      </c>
      <c r="M690" s="45">
        <f t="shared" si="69"/>
        <v>90</v>
      </c>
      <c r="N690" s="382"/>
      <c r="O690" s="378"/>
      <c r="P690" s="377"/>
      <c r="Q690" s="378"/>
      <c r="R690" s="377"/>
      <c r="S690" s="380"/>
      <c r="T690" s="378"/>
      <c r="U690" s="380"/>
      <c r="V690" s="378"/>
      <c r="W690" s="205"/>
      <c r="X690" s="378"/>
      <c r="Y690" s="377"/>
      <c r="Z690" s="422"/>
      <c r="AA690" s="422"/>
      <c r="AB690" s="421"/>
      <c r="AC690" s="372"/>
      <c r="AD690" s="74"/>
    </row>
    <row r="691" spans="1:30" ht="18" hidden="1" customHeight="1">
      <c r="A691" s="81"/>
      <c r="B691" s="99"/>
      <c r="C691" s="100"/>
      <c r="D691" s="95"/>
      <c r="E691" s="83"/>
      <c r="F691" s="44"/>
      <c r="G691" s="68"/>
      <c r="H691" s="71"/>
      <c r="I691" s="71"/>
      <c r="J691" s="96"/>
      <c r="K691" s="78">
        <f t="shared" si="67"/>
        <v>0</v>
      </c>
      <c r="L691" s="78">
        <f t="shared" si="68"/>
        <v>0</v>
      </c>
      <c r="M691" s="45">
        <f t="shared" si="69"/>
        <v>0</v>
      </c>
      <c r="N691" s="382"/>
      <c r="O691" s="378"/>
      <c r="P691" s="377"/>
      <c r="Q691" s="378"/>
      <c r="R691" s="377"/>
      <c r="S691" s="380"/>
      <c r="T691" s="378"/>
      <c r="U691" s="380"/>
      <c r="V691" s="378"/>
      <c r="W691" s="205"/>
      <c r="X691" s="378"/>
      <c r="Y691" s="377"/>
      <c r="Z691" s="422"/>
      <c r="AA691" s="422"/>
      <c r="AB691" s="421"/>
      <c r="AC691" s="372"/>
      <c r="AD691" s="74"/>
    </row>
    <row r="692" spans="1:30" ht="18" hidden="1" customHeight="1">
      <c r="A692" s="64"/>
      <c r="B692" s="65"/>
      <c r="C692" s="66"/>
      <c r="D692" s="66"/>
      <c r="E692" s="67"/>
      <c r="F692" s="44"/>
      <c r="G692" s="68"/>
      <c r="H692" s="71"/>
      <c r="I692" s="71"/>
      <c r="J692" s="96"/>
      <c r="K692" s="78">
        <f t="shared" si="67"/>
        <v>0</v>
      </c>
      <c r="L692" s="78">
        <f t="shared" si="68"/>
        <v>0</v>
      </c>
      <c r="M692" s="45">
        <f t="shared" si="69"/>
        <v>0</v>
      </c>
      <c r="N692" s="400"/>
      <c r="O692" s="389"/>
      <c r="P692" s="392"/>
      <c r="Q692" s="389"/>
      <c r="R692" s="392"/>
      <c r="S692" s="404"/>
      <c r="T692" s="389"/>
      <c r="U692" s="404"/>
      <c r="V692" s="389"/>
      <c r="W692" s="206"/>
      <c r="X692" s="389"/>
      <c r="Y692" s="392"/>
      <c r="Z692" s="424"/>
      <c r="AA692" s="424"/>
      <c r="AB692" s="423"/>
      <c r="AC692" s="372"/>
      <c r="AD692" s="74"/>
    </row>
    <row r="693" spans="1:30" ht="24" customHeight="1">
      <c r="A693" s="357" t="s">
        <v>70</v>
      </c>
      <c r="B693" s="351"/>
      <c r="C693" s="351"/>
      <c r="D693" s="351"/>
      <c r="E693" s="351"/>
      <c r="F693" s="351"/>
      <c r="G693" s="352"/>
      <c r="H693" s="289">
        <f>SUM(H11:H692)</f>
        <v>9221</v>
      </c>
      <c r="I693" s="289">
        <f>SUM(I11:I692)</f>
        <v>16053</v>
      </c>
      <c r="J693" s="102"/>
      <c r="K693" s="78"/>
      <c r="L693" s="78"/>
      <c r="M693" s="104">
        <f t="shared" ref="M693:AC693" si="70">SUM(M11:M692)</f>
        <v>24446.499999999978</v>
      </c>
      <c r="N693" s="103">
        <f t="shared" si="70"/>
        <v>1930.7272727272727</v>
      </c>
      <c r="O693" s="103">
        <f t="shared" si="70"/>
        <v>0</v>
      </c>
      <c r="P693" s="103">
        <f t="shared" si="70"/>
        <v>26377.227272727265</v>
      </c>
      <c r="Q693" s="103">
        <f t="shared" si="70"/>
        <v>128.5</v>
      </c>
      <c r="R693" s="103">
        <f t="shared" si="70"/>
        <v>0</v>
      </c>
      <c r="S693" s="105">
        <f t="shared" si="70"/>
        <v>11062.727272727272</v>
      </c>
      <c r="T693" s="103">
        <f t="shared" si="70"/>
        <v>11062.727272727272</v>
      </c>
      <c r="U693" s="105">
        <f t="shared" si="70"/>
        <v>2576</v>
      </c>
      <c r="V693" s="103">
        <f t="shared" si="70"/>
        <v>2912</v>
      </c>
      <c r="W693" s="105">
        <f t="shared" si="70"/>
        <v>1400</v>
      </c>
      <c r="X693" s="103">
        <f t="shared" si="70"/>
        <v>1456</v>
      </c>
      <c r="Y693" s="103">
        <f t="shared" si="70"/>
        <v>13453.400000000001</v>
      </c>
      <c r="Z693" s="103">
        <f t="shared" si="70"/>
        <v>-2783.5</v>
      </c>
      <c r="AA693" s="103">
        <f t="shared" si="70"/>
        <v>-1421</v>
      </c>
      <c r="AB693" s="103">
        <f t="shared" si="70"/>
        <v>0</v>
      </c>
      <c r="AC693" s="103">
        <f t="shared" si="70"/>
        <v>11050.200000000003</v>
      </c>
      <c r="AD693" s="106"/>
    </row>
    <row r="694" spans="1:30" ht="24.75" customHeight="1">
      <c r="A694" s="48"/>
      <c r="B694" s="49" t="s">
        <v>127</v>
      </c>
      <c r="C694" s="48"/>
      <c r="D694" s="107"/>
      <c r="E694" s="48"/>
      <c r="F694" s="108"/>
      <c r="G694" s="90"/>
      <c r="H694" s="266"/>
      <c r="I694" s="266"/>
      <c r="J694" s="2"/>
      <c r="K694" s="48" t="s">
        <v>128</v>
      </c>
      <c r="L694" s="50"/>
      <c r="M694" s="50"/>
      <c r="N694" s="50"/>
      <c r="O694" s="50"/>
      <c r="P694" s="50"/>
      <c r="Q694" s="2"/>
      <c r="R694" s="2"/>
      <c r="S694" s="50" t="s">
        <v>129</v>
      </c>
      <c r="T694" s="50"/>
      <c r="U694" s="50"/>
      <c r="V694" s="50"/>
      <c r="W694" s="50"/>
      <c r="X694" s="2"/>
      <c r="Y694" s="50"/>
      <c r="Z694" s="50"/>
      <c r="AA694" s="50"/>
      <c r="AB694" s="50"/>
      <c r="AC694" s="48"/>
      <c r="AD694" s="48"/>
    </row>
    <row r="695" spans="1:30" ht="21" customHeight="1">
      <c r="A695" s="48"/>
      <c r="B695" s="48" t="s">
        <v>130</v>
      </c>
      <c r="C695" s="48"/>
      <c r="D695" s="107"/>
      <c r="E695" s="48"/>
      <c r="F695" s="108"/>
      <c r="G695" s="48"/>
      <c r="H695" s="290"/>
      <c r="I695" s="290"/>
      <c r="J695" s="50"/>
      <c r="K695" s="50" t="s">
        <v>131</v>
      </c>
      <c r="L695" s="50"/>
      <c r="M695" s="50"/>
      <c r="N695" s="50"/>
      <c r="O695" s="50"/>
      <c r="P695" s="50"/>
      <c r="Q695" s="50"/>
      <c r="R695" s="50"/>
      <c r="S695" s="48" t="s">
        <v>132</v>
      </c>
      <c r="T695" s="50"/>
      <c r="U695" s="50"/>
      <c r="V695" s="50"/>
      <c r="W695" s="50"/>
      <c r="X695" s="50"/>
      <c r="Y695" s="50"/>
      <c r="Z695" s="50"/>
      <c r="AA695" s="50"/>
      <c r="AB695" s="50"/>
      <c r="AC695" s="48"/>
      <c r="AD695" s="48"/>
    </row>
    <row r="696" spans="1:30" ht="5.25" customHeight="1">
      <c r="A696" s="48"/>
      <c r="B696" s="90"/>
      <c r="C696" s="48"/>
      <c r="D696" s="107"/>
      <c r="E696" s="48"/>
      <c r="F696" s="108"/>
      <c r="G696" s="48"/>
      <c r="H696" s="290"/>
      <c r="I696" s="290"/>
      <c r="J696" s="50"/>
      <c r="K696" s="50"/>
      <c r="L696" s="50"/>
      <c r="M696" s="50"/>
      <c r="N696" s="50"/>
      <c r="O696" s="50"/>
      <c r="P696" s="50"/>
      <c r="Q696" s="50"/>
      <c r="R696" s="50"/>
      <c r="S696" s="50"/>
      <c r="T696" s="50"/>
      <c r="U696" s="50"/>
      <c r="V696" s="50"/>
      <c r="W696" s="50"/>
      <c r="X696" s="50"/>
      <c r="Y696" s="50"/>
      <c r="Z696" s="50"/>
      <c r="AA696" s="50"/>
      <c r="AB696" s="50"/>
      <c r="AC696" s="48"/>
      <c r="AD696" s="48"/>
    </row>
    <row r="697" spans="1:30" ht="21" customHeight="1">
      <c r="A697" s="48"/>
      <c r="B697" s="54" t="s">
        <v>133</v>
      </c>
      <c r="C697" s="48"/>
      <c r="D697" s="107"/>
      <c r="E697" s="48"/>
      <c r="F697" s="108"/>
      <c r="G697" s="48"/>
      <c r="H697" s="290"/>
      <c r="I697" s="290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  <c r="Z697" s="50"/>
      <c r="AA697" s="50"/>
      <c r="AB697" s="50"/>
      <c r="AC697" s="48"/>
      <c r="AD697" s="48"/>
    </row>
    <row r="698" spans="1:30" ht="7.5" customHeight="1">
      <c r="A698" s="48"/>
      <c r="B698" s="48"/>
      <c r="C698" s="48"/>
      <c r="D698" s="107"/>
      <c r="E698" s="48"/>
      <c r="F698" s="108"/>
      <c r="G698" s="48"/>
      <c r="H698" s="290"/>
      <c r="I698" s="290"/>
      <c r="J698" s="50"/>
      <c r="K698" s="50"/>
      <c r="L698" s="50"/>
      <c r="M698" s="50"/>
      <c r="N698" s="50"/>
      <c r="O698" s="50"/>
      <c r="P698" s="51"/>
      <c r="Q698" s="51"/>
      <c r="R698" s="51"/>
      <c r="S698" s="51"/>
      <c r="T698" s="50"/>
      <c r="U698" s="50"/>
      <c r="V698" s="50"/>
      <c r="W698" s="50"/>
      <c r="X698" s="50"/>
      <c r="Y698" s="50"/>
      <c r="Z698" s="50"/>
      <c r="AA698" s="50"/>
      <c r="AB698" s="50"/>
      <c r="AC698" s="48"/>
      <c r="AD698" s="48"/>
    </row>
    <row r="699" spans="1:30" ht="18.75" customHeight="1">
      <c r="A699" s="48"/>
      <c r="B699" s="48"/>
      <c r="C699" s="48"/>
      <c r="D699" s="107"/>
      <c r="E699" s="48"/>
      <c r="F699" s="108"/>
      <c r="G699" s="48"/>
      <c r="H699" s="290"/>
      <c r="I699" s="290"/>
      <c r="J699" s="50"/>
      <c r="K699" s="50"/>
      <c r="L699" s="50"/>
      <c r="M699" s="50"/>
      <c r="N699" s="50"/>
      <c r="O699" s="50"/>
      <c r="P699" s="51"/>
      <c r="Q699" s="51"/>
      <c r="R699" s="51"/>
      <c r="S699" s="51"/>
      <c r="T699" s="50"/>
      <c r="U699" s="50"/>
      <c r="V699" s="52"/>
      <c r="W699" s="52"/>
      <c r="X699" s="50"/>
      <c r="Y699" s="109" t="s">
        <v>72</v>
      </c>
      <c r="Z699" s="2"/>
      <c r="AA699" s="2"/>
      <c r="AB699" s="2"/>
      <c r="AC699" s="90"/>
      <c r="AD699" s="90"/>
    </row>
    <row r="700" spans="1:30" ht="15.75" customHeight="1">
      <c r="A700" s="90"/>
      <c r="B700" s="90"/>
      <c r="C700" s="165" t="s">
        <v>134</v>
      </c>
      <c r="D700" s="31"/>
      <c r="E700" s="90"/>
      <c r="F700" s="162"/>
      <c r="G700" s="49"/>
      <c r="H700" s="295" t="s">
        <v>135</v>
      </c>
      <c r="I700" s="266"/>
      <c r="J700" s="2"/>
      <c r="K700" s="52"/>
      <c r="L700" s="2"/>
      <c r="M700" s="2"/>
      <c r="N700" s="2"/>
      <c r="O700" s="52"/>
      <c r="P700" s="2"/>
      <c r="Q700" s="165" t="s">
        <v>77</v>
      </c>
      <c r="R700" s="2"/>
      <c r="S700" s="2"/>
      <c r="T700" s="52"/>
      <c r="U700" s="52"/>
      <c r="V700" s="50"/>
      <c r="W700" s="50"/>
      <c r="X700" s="50"/>
      <c r="Y700" s="110" t="s">
        <v>79</v>
      </c>
      <c r="Z700" s="2"/>
      <c r="AA700" s="2"/>
      <c r="AB700" s="2"/>
      <c r="AC700" s="90"/>
      <c r="AD700" s="90"/>
    </row>
    <row r="701" spans="1:30" ht="15.75" customHeight="1">
      <c r="A701" s="90"/>
      <c r="B701" s="90"/>
      <c r="C701" s="90"/>
      <c r="D701" s="31"/>
      <c r="E701" s="90"/>
      <c r="F701" s="162"/>
      <c r="G701" s="90"/>
      <c r="H701" s="266"/>
      <c r="I701" s="266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90"/>
      <c r="AD701" s="90"/>
    </row>
    <row r="702" spans="1:30" ht="15.75" customHeight="1">
      <c r="A702" s="90"/>
      <c r="B702" s="90"/>
      <c r="C702" s="90"/>
      <c r="D702" s="31"/>
      <c r="E702" s="90"/>
      <c r="F702" s="162"/>
      <c r="G702" s="90"/>
      <c r="H702" s="266"/>
      <c r="I702" s="266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55"/>
      <c r="W702" s="55"/>
      <c r="X702" s="55"/>
      <c r="Y702" s="2"/>
      <c r="Z702" s="2"/>
      <c r="AA702" s="2"/>
      <c r="AB702" s="2"/>
      <c r="AC702" s="90"/>
      <c r="AD702" s="90"/>
    </row>
    <row r="703" spans="1:30" ht="15.75" customHeight="1">
      <c r="A703" s="90"/>
      <c r="B703" s="90"/>
      <c r="C703" s="90"/>
      <c r="D703" s="31"/>
      <c r="E703" s="90"/>
      <c r="F703" s="162"/>
      <c r="G703" s="90"/>
      <c r="H703" s="266"/>
      <c r="I703" s="266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164"/>
      <c r="W703" s="164"/>
      <c r="X703" s="164"/>
      <c r="Y703" s="2"/>
      <c r="Z703" s="2"/>
      <c r="AA703" s="56"/>
      <c r="AB703" s="56"/>
      <c r="AC703" s="57"/>
      <c r="AD703" s="57"/>
    </row>
    <row r="704" spans="1:30" ht="15" customHeight="1">
      <c r="F704" s="161"/>
    </row>
    <row r="705" spans="6:6" ht="15" customHeight="1">
      <c r="F705" s="161"/>
    </row>
  </sheetData>
  <autoFilter ref="E1:E705"/>
  <mergeCells count="642">
    <mergeCell ref="R653:R662"/>
    <mergeCell ref="P633:P642"/>
    <mergeCell ref="V593:V602"/>
    <mergeCell ref="W593:W602"/>
    <mergeCell ref="X593:X602"/>
    <mergeCell ref="Z603:Z612"/>
    <mergeCell ref="W643:W652"/>
    <mergeCell ref="W653:W662"/>
    <mergeCell ref="X643:X652"/>
    <mergeCell ref="Z623:Z632"/>
    <mergeCell ref="X653:X662"/>
    <mergeCell ref="W633:W642"/>
    <mergeCell ref="W613:W622"/>
    <mergeCell ref="X613:X622"/>
    <mergeCell ref="Y613:Y622"/>
    <mergeCell ref="Z613:Z622"/>
    <mergeCell ref="V633:V642"/>
    <mergeCell ref="R623:R632"/>
    <mergeCell ref="U633:U642"/>
    <mergeCell ref="S633:S642"/>
    <mergeCell ref="S623:S632"/>
    <mergeCell ref="U623:U632"/>
    <mergeCell ref="R633:R642"/>
    <mergeCell ref="T623:T632"/>
    <mergeCell ref="X181:X200"/>
    <mergeCell ref="AC584:AC592"/>
    <mergeCell ref="AA260:AA279"/>
    <mergeCell ref="AA240:AA259"/>
    <mergeCell ref="Y461:Y482"/>
    <mergeCell ref="Y387:Y399"/>
    <mergeCell ref="Y320:Y339"/>
    <mergeCell ref="Y360:Y386"/>
    <mergeCell ref="Y340:Y359"/>
    <mergeCell ref="Y300:Y319"/>
    <mergeCell ref="AC181:AC200"/>
    <mergeCell ref="Z280:Z299"/>
    <mergeCell ref="Z300:Z319"/>
    <mergeCell ref="Y505:Y518"/>
    <mergeCell ref="Y543:Y562"/>
    <mergeCell ref="Z543:Z562"/>
    <mergeCell ref="Y519:Y542"/>
    <mergeCell ref="Z519:Z542"/>
    <mergeCell ref="X483:X504"/>
    <mergeCell ref="X543:X562"/>
    <mergeCell ref="Y280:Y299"/>
    <mergeCell ref="AA483:AA504"/>
    <mergeCell ref="X422:X460"/>
    <mergeCell ref="X519:X542"/>
    <mergeCell ref="O201:O220"/>
    <mergeCell ref="P201:P220"/>
    <mergeCell ref="Q201:Q220"/>
    <mergeCell ref="R201:R220"/>
    <mergeCell ref="S201:S220"/>
    <mergeCell ref="T201:T220"/>
    <mergeCell ref="U201:U220"/>
    <mergeCell ref="V201:V220"/>
    <mergeCell ref="AA603:AA612"/>
    <mergeCell ref="V584:V592"/>
    <mergeCell ref="W584:W592"/>
    <mergeCell ref="Z201:Z220"/>
    <mergeCell ref="X584:X592"/>
    <mergeCell ref="Y584:Y592"/>
    <mergeCell ref="V505:V518"/>
    <mergeCell ref="V543:V562"/>
    <mergeCell ref="X461:X482"/>
    <mergeCell ref="W483:W504"/>
    <mergeCell ref="W505:W518"/>
    <mergeCell ref="W543:W562"/>
    <mergeCell ref="AA505:AA518"/>
    <mergeCell ref="Z505:Z518"/>
    <mergeCell ref="W201:W220"/>
    <mergeCell ref="X201:X220"/>
    <mergeCell ref="N613:N622"/>
    <mergeCell ref="O613:O622"/>
    <mergeCell ref="P613:P622"/>
    <mergeCell ref="Q613:Q622"/>
    <mergeCell ref="R613:R622"/>
    <mergeCell ref="S613:S622"/>
    <mergeCell ref="T613:T622"/>
    <mergeCell ref="U613:U622"/>
    <mergeCell ref="V613:V622"/>
    <mergeCell ref="B238:C238"/>
    <mergeCell ref="AC563:AC583"/>
    <mergeCell ref="O563:O583"/>
    <mergeCell ref="Q563:Q583"/>
    <mergeCell ref="R563:R583"/>
    <mergeCell ref="S563:S583"/>
    <mergeCell ref="T563:T583"/>
    <mergeCell ref="U563:U583"/>
    <mergeCell ref="V563:V583"/>
    <mergeCell ref="W563:W583"/>
    <mergeCell ref="Y240:Y259"/>
    <mergeCell ref="Y260:Y279"/>
    <mergeCell ref="AB320:AB339"/>
    <mergeCell ref="AB360:AB386"/>
    <mergeCell ref="Z483:Z504"/>
    <mergeCell ref="Y483:Y504"/>
    <mergeCell ref="Z400:Z421"/>
    <mergeCell ref="Z422:Z460"/>
    <mergeCell ref="Z461:Z482"/>
    <mergeCell ref="AA400:AA421"/>
    <mergeCell ref="AA461:AA482"/>
    <mergeCell ref="AA422:AA460"/>
    <mergeCell ref="Y422:Y460"/>
    <mergeCell ref="Z260:Z279"/>
    <mergeCell ref="S683:S692"/>
    <mergeCell ref="S643:S652"/>
    <mergeCell ref="T653:T662"/>
    <mergeCell ref="U653:U662"/>
    <mergeCell ref="T683:T692"/>
    <mergeCell ref="U683:U692"/>
    <mergeCell ref="T643:T652"/>
    <mergeCell ref="U643:U652"/>
    <mergeCell ref="T673:T682"/>
    <mergeCell ref="S673:S682"/>
    <mergeCell ref="U673:U682"/>
    <mergeCell ref="S653:S662"/>
    <mergeCell ref="S663:S672"/>
    <mergeCell ref="U663:U672"/>
    <mergeCell ref="T663:T672"/>
    <mergeCell ref="AC543:AC562"/>
    <mergeCell ref="AB483:AB504"/>
    <mergeCell ref="AB505:AB518"/>
    <mergeCell ref="AC201:AC220"/>
    <mergeCell ref="AC653:AC662"/>
    <mergeCell ref="AC673:AC682"/>
    <mergeCell ref="AC663:AC672"/>
    <mergeCell ref="AC633:AC642"/>
    <mergeCell ref="V683:V692"/>
    <mergeCell ref="V653:V662"/>
    <mergeCell ref="V643:V652"/>
    <mergeCell ref="V673:V682"/>
    <mergeCell ref="V663:V672"/>
    <mergeCell ref="Y161:Y180"/>
    <mergeCell ref="AA91:AA120"/>
    <mergeCell ref="AA121:AA141"/>
    <mergeCell ref="AB142:AB160"/>
    <mergeCell ref="AB121:AB141"/>
    <mergeCell ref="Z142:Z160"/>
    <mergeCell ref="AA142:AA160"/>
    <mergeCell ref="Y221:Y239"/>
    <mergeCell ref="AC683:AC692"/>
    <mergeCell ref="Y643:Y652"/>
    <mergeCell ref="Y653:Y662"/>
    <mergeCell ref="Y683:Y692"/>
    <mergeCell ref="Y201:Y220"/>
    <mergeCell ref="AC613:AC622"/>
    <mergeCell ref="AB593:AB602"/>
    <mergeCell ref="AC593:AC602"/>
    <mergeCell ref="AA280:AA299"/>
    <mergeCell ref="AA300:AA319"/>
    <mergeCell ref="Y400:Y421"/>
    <mergeCell ref="Z240:Z259"/>
    <mergeCell ref="AC483:AC504"/>
    <mergeCell ref="AC505:AC518"/>
    <mergeCell ref="AC519:AC542"/>
    <mergeCell ref="AA360:AA386"/>
    <mergeCell ref="Z221:Z239"/>
    <mergeCell ref="AA181:AA200"/>
    <mergeCell ref="AB181:AB200"/>
    <mergeCell ref="Y181:Y200"/>
    <mergeCell ref="Z181:Z200"/>
    <mergeCell ref="AA201:AA220"/>
    <mergeCell ref="AB201:AB220"/>
    <mergeCell ref="AC51:AC70"/>
    <mergeCell ref="AB51:AB70"/>
    <mergeCell ref="AB71:AB90"/>
    <mergeCell ref="Y142:Y160"/>
    <mergeCell ref="Y121:Y141"/>
    <mergeCell ref="AB161:AB180"/>
    <mergeCell ref="AB221:AB239"/>
    <mergeCell ref="Z161:Z180"/>
    <mergeCell ref="AC161:AC180"/>
    <mergeCell ref="AC142:AC160"/>
    <mergeCell ref="Z91:Z120"/>
    <mergeCell ref="AA71:AA90"/>
    <mergeCell ref="AC91:AC120"/>
    <mergeCell ref="AC71:AC90"/>
    <mergeCell ref="AA221:AA239"/>
    <mergeCell ref="AB91:AB120"/>
    <mergeCell ref="AA161:AA180"/>
    <mergeCell ref="AC31:AC50"/>
    <mergeCell ref="AC121:AC141"/>
    <mergeCell ref="Y7:Y9"/>
    <mergeCell ref="Z7:Z9"/>
    <mergeCell ref="AA7:AA9"/>
    <mergeCell ref="AC7:AC9"/>
    <mergeCell ref="AB7:AB9"/>
    <mergeCell ref="AB11:AB30"/>
    <mergeCell ref="AC11:AC30"/>
    <mergeCell ref="Z51:Z70"/>
    <mergeCell ref="Y51:Y70"/>
    <mergeCell ref="Z31:Z50"/>
    <mergeCell ref="AA31:AA50"/>
    <mergeCell ref="Y11:Y30"/>
    <mergeCell ref="Y31:Y50"/>
    <mergeCell ref="Z121:Z141"/>
    <mergeCell ref="Z71:Z90"/>
    <mergeCell ref="Y71:Y90"/>
    <mergeCell ref="Z11:Z30"/>
    <mergeCell ref="AA51:AA70"/>
    <mergeCell ref="AA11:AA30"/>
    <mergeCell ref="Y91:Y120"/>
    <mergeCell ref="AB31:AB50"/>
    <mergeCell ref="AC623:AC632"/>
    <mergeCell ref="AC643:AC652"/>
    <mergeCell ref="AC221:AC239"/>
    <mergeCell ref="AC240:AC259"/>
    <mergeCell ref="AB240:AB259"/>
    <mergeCell ref="AB260:AB279"/>
    <mergeCell ref="AB400:AB421"/>
    <mergeCell ref="AC260:AC279"/>
    <mergeCell ref="AC300:AC319"/>
    <mergeCell ref="AC461:AC482"/>
    <mergeCell ref="AC400:AC421"/>
    <mergeCell ref="AC422:AC460"/>
    <mergeCell ref="AB422:AB460"/>
    <mergeCell ref="AB461:AB482"/>
    <mergeCell ref="AB603:AB612"/>
    <mergeCell ref="AB300:AB319"/>
    <mergeCell ref="AC320:AC339"/>
    <mergeCell ref="AB280:AB299"/>
    <mergeCell ref="AC280:AC299"/>
    <mergeCell ref="AB387:AB399"/>
    <mergeCell ref="AC340:AC359"/>
    <mergeCell ref="AB519:AB542"/>
    <mergeCell ref="AB643:AB652"/>
    <mergeCell ref="AC603:AC612"/>
    <mergeCell ref="AD340:AD359"/>
    <mergeCell ref="AB340:AB359"/>
    <mergeCell ref="AC360:AC386"/>
    <mergeCell ref="AC387:AC399"/>
    <mergeCell ref="Z387:Z399"/>
    <mergeCell ref="AA340:AA359"/>
    <mergeCell ref="Z360:Z386"/>
    <mergeCell ref="Z340:Z359"/>
    <mergeCell ref="Z320:Z339"/>
    <mergeCell ref="AA320:AA339"/>
    <mergeCell ref="AA387:AA399"/>
    <mergeCell ref="X563:X583"/>
    <mergeCell ref="V260:V279"/>
    <mergeCell ref="V623:V632"/>
    <mergeCell ref="V519:V542"/>
    <mergeCell ref="V461:V482"/>
    <mergeCell ref="V400:V421"/>
    <mergeCell ref="V422:V460"/>
    <mergeCell ref="X400:X421"/>
    <mergeCell ref="V360:V386"/>
    <mergeCell ref="W461:W482"/>
    <mergeCell ref="X505:X518"/>
    <mergeCell ref="W623:W632"/>
    <mergeCell ref="X280:X299"/>
    <mergeCell ref="X260:X279"/>
    <mergeCell ref="X360:X386"/>
    <mergeCell ref="X300:X319"/>
    <mergeCell ref="X320:X339"/>
    <mergeCell ref="X340:X359"/>
    <mergeCell ref="X623:X632"/>
    <mergeCell ref="V483:V504"/>
    <mergeCell ref="W519:W542"/>
    <mergeCell ref="V603:V612"/>
    <mergeCell ref="W603:W612"/>
    <mergeCell ref="X603:X612"/>
    <mergeCell ref="X683:X692"/>
    <mergeCell ref="AA633:AA642"/>
    <mergeCell ref="AB653:AB662"/>
    <mergeCell ref="AB683:AB692"/>
    <mergeCell ref="AA683:AA692"/>
    <mergeCell ref="AA653:AA662"/>
    <mergeCell ref="AB633:AB642"/>
    <mergeCell ref="X673:X682"/>
    <mergeCell ref="Y673:Y682"/>
    <mergeCell ref="Z673:Z682"/>
    <mergeCell ref="AA673:AA682"/>
    <mergeCell ref="AB673:AB682"/>
    <mergeCell ref="X663:X672"/>
    <mergeCell ref="Y663:Y672"/>
    <mergeCell ref="Z663:Z672"/>
    <mergeCell ref="AA663:AA672"/>
    <mergeCell ref="AB663:AB672"/>
    <mergeCell ref="X633:X642"/>
    <mergeCell ref="Z633:Z642"/>
    <mergeCell ref="Z683:Z692"/>
    <mergeCell ref="Z653:Z662"/>
    <mergeCell ref="AA643:AA652"/>
    <mergeCell ref="AA519:AA542"/>
    <mergeCell ref="Z643:Z652"/>
    <mergeCell ref="Y633:Y642"/>
    <mergeCell ref="Y623:Y632"/>
    <mergeCell ref="AB623:AB632"/>
    <mergeCell ref="Y563:Y583"/>
    <mergeCell ref="Z563:Z583"/>
    <mergeCell ref="AA563:AA583"/>
    <mergeCell ref="AB563:AB583"/>
    <mergeCell ref="AA623:AA632"/>
    <mergeCell ref="AA584:AA592"/>
    <mergeCell ref="AB584:AB592"/>
    <mergeCell ref="AB613:AB622"/>
    <mergeCell ref="AA593:AA602"/>
    <mergeCell ref="Z584:Z592"/>
    <mergeCell ref="Y593:Y602"/>
    <mergeCell ref="Z593:Z602"/>
    <mergeCell ref="AB543:AB562"/>
    <mergeCell ref="AA543:AA562"/>
    <mergeCell ref="AA613:AA622"/>
    <mergeCell ref="Y603:Y612"/>
    <mergeCell ref="P461:P482"/>
    <mergeCell ref="P400:P421"/>
    <mergeCell ref="P387:P399"/>
    <mergeCell ref="P422:P460"/>
    <mergeCell ref="P360:P386"/>
    <mergeCell ref="T422:T460"/>
    <mergeCell ref="W142:W160"/>
    <mergeCell ref="W161:W180"/>
    <mergeCell ref="V161:V180"/>
    <mergeCell ref="V142:V160"/>
    <mergeCell ref="W400:W421"/>
    <mergeCell ref="W422:W460"/>
    <mergeCell ref="R181:R200"/>
    <mergeCell ref="T280:T299"/>
    <mergeCell ref="T340:T359"/>
    <mergeCell ref="W280:W299"/>
    <mergeCell ref="W387:W399"/>
    <mergeCell ref="T387:T399"/>
    <mergeCell ref="S181:S200"/>
    <mergeCell ref="T181:T200"/>
    <mergeCell ref="U181:U200"/>
    <mergeCell ref="V181:V200"/>
    <mergeCell ref="W181:W200"/>
    <mergeCell ref="P340:P359"/>
    <mergeCell ref="W11:W30"/>
    <mergeCell ref="W7:W10"/>
    <mergeCell ref="W51:W70"/>
    <mergeCell ref="S51:S70"/>
    <mergeCell ref="T51:T70"/>
    <mergeCell ref="U240:U259"/>
    <mergeCell ref="U260:U279"/>
    <mergeCell ref="R260:R279"/>
    <mergeCell ref="S260:S279"/>
    <mergeCell ref="R240:R259"/>
    <mergeCell ref="R121:R141"/>
    <mergeCell ref="R142:R160"/>
    <mergeCell ref="S221:S239"/>
    <mergeCell ref="S142:S160"/>
    <mergeCell ref="S161:S180"/>
    <mergeCell ref="U161:U180"/>
    <mergeCell ref="U121:U141"/>
    <mergeCell ref="W71:W90"/>
    <mergeCell ref="W91:W120"/>
    <mergeCell ref="W221:W239"/>
    <mergeCell ref="W260:W279"/>
    <mergeCell ref="W240:W259"/>
    <mergeCell ref="V240:V259"/>
    <mergeCell ref="W121:W141"/>
    <mergeCell ref="V91:V120"/>
    <mergeCell ref="W360:W386"/>
    <mergeCell ref="R91:R120"/>
    <mergeCell ref="S91:S120"/>
    <mergeCell ref="V121:V141"/>
    <mergeCell ref="U142:U160"/>
    <mergeCell ref="T260:T279"/>
    <mergeCell ref="V340:V359"/>
    <mergeCell ref="V320:V339"/>
    <mergeCell ref="V280:V299"/>
    <mergeCell ref="W300:W319"/>
    <mergeCell ref="W320:W339"/>
    <mergeCell ref="W340:W359"/>
    <mergeCell ref="T221:T239"/>
    <mergeCell ref="R161:R180"/>
    <mergeCell ref="S360:S386"/>
    <mergeCell ref="T360:T386"/>
    <mergeCell ref="U320:U339"/>
    <mergeCell ref="T320:T339"/>
    <mergeCell ref="U300:U319"/>
    <mergeCell ref="U340:U359"/>
    <mergeCell ref="U280:U299"/>
    <mergeCell ref="R320:R339"/>
    <mergeCell ref="R340:R359"/>
    <mergeCell ref="U505:U518"/>
    <mergeCell ref="U483:U504"/>
    <mergeCell ref="R519:R542"/>
    <mergeCell ref="T519:T542"/>
    <mergeCell ref="S505:S518"/>
    <mergeCell ref="S461:S482"/>
    <mergeCell ref="R360:R386"/>
    <mergeCell ref="T461:T482"/>
    <mergeCell ref="T505:T518"/>
    <mergeCell ref="S483:S504"/>
    <mergeCell ref="T483:T504"/>
    <mergeCell ref="T400:T421"/>
    <mergeCell ref="U400:U421"/>
    <mergeCell ref="U461:U482"/>
    <mergeCell ref="U387:U399"/>
    <mergeCell ref="R505:R518"/>
    <mergeCell ref="R483:R504"/>
    <mergeCell ref="R461:R482"/>
    <mergeCell ref="S519:S542"/>
    <mergeCell ref="U519:U542"/>
    <mergeCell ref="X11:X30"/>
    <mergeCell ref="T91:T120"/>
    <mergeCell ref="X31:X50"/>
    <mergeCell ref="Q11:Q30"/>
    <mergeCell ref="R387:R399"/>
    <mergeCell ref="S387:S399"/>
    <mergeCell ref="V71:V90"/>
    <mergeCell ref="V51:V70"/>
    <mergeCell ref="U51:U70"/>
    <mergeCell ref="U221:U239"/>
    <mergeCell ref="U91:U120"/>
    <mergeCell ref="V221:V239"/>
    <mergeCell ref="V300:V319"/>
    <mergeCell ref="U11:U30"/>
    <mergeCell ref="S11:S30"/>
    <mergeCell ref="R300:R319"/>
    <mergeCell ref="R280:R299"/>
    <mergeCell ref="S280:S299"/>
    <mergeCell ref="Q300:Q319"/>
    <mergeCell ref="V387:V399"/>
    <mergeCell ref="U360:U386"/>
    <mergeCell ref="X71:X90"/>
    <mergeCell ref="W31:W50"/>
    <mergeCell ref="U31:U50"/>
    <mergeCell ref="Q121:Q141"/>
    <mergeCell ref="Q142:Q160"/>
    <mergeCell ref="Q461:Q482"/>
    <mergeCell ref="Q387:Q399"/>
    <mergeCell ref="Q422:Q460"/>
    <mergeCell ref="Q400:Q421"/>
    <mergeCell ref="Q320:Q339"/>
    <mergeCell ref="Q71:Q90"/>
    <mergeCell ref="Q91:Q120"/>
    <mergeCell ref="Q340:Q359"/>
    <mergeCell ref="Q360:Q386"/>
    <mergeCell ref="Q280:Q299"/>
    <mergeCell ref="Q240:Q259"/>
    <mergeCell ref="Q260:Q279"/>
    <mergeCell ref="Q181:Q200"/>
    <mergeCell ref="N51:N70"/>
    <mergeCell ref="N240:N259"/>
    <mergeCell ref="N260:N279"/>
    <mergeCell ref="N280:N299"/>
    <mergeCell ref="N300:N319"/>
    <mergeCell ref="N320:N339"/>
    <mergeCell ref="N340:N359"/>
    <mergeCell ref="N483:N504"/>
    <mergeCell ref="N422:N460"/>
    <mergeCell ref="N461:N482"/>
    <mergeCell ref="N400:N421"/>
    <mergeCell ref="N221:N239"/>
    <mergeCell ref="N161:N180"/>
    <mergeCell ref="N387:N399"/>
    <mergeCell ref="N360:N386"/>
    <mergeCell ref="N91:N120"/>
    <mergeCell ref="N181:N200"/>
    <mergeCell ref="N71:N90"/>
    <mergeCell ref="N121:N141"/>
    <mergeCell ref="N201:N220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P71:P90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P8:P9"/>
    <mergeCell ref="Q31:Q50"/>
    <mergeCell ref="Q51:Q70"/>
    <mergeCell ref="R31:R50"/>
    <mergeCell ref="R51:R70"/>
    <mergeCell ref="R11:R30"/>
    <mergeCell ref="R71:R90"/>
    <mergeCell ref="T633:T642"/>
    <mergeCell ref="O71:O90"/>
    <mergeCell ref="U422:U460"/>
    <mergeCell ref="R643:R652"/>
    <mergeCell ref="O593:O602"/>
    <mergeCell ref="P593:P602"/>
    <mergeCell ref="Q593:Q602"/>
    <mergeCell ref="S320:S339"/>
    <mergeCell ref="O260:O279"/>
    <mergeCell ref="O240:O259"/>
    <mergeCell ref="P260:P279"/>
    <mergeCell ref="P240:P259"/>
    <mergeCell ref="O505:O518"/>
    <mergeCell ref="P505:P518"/>
    <mergeCell ref="O422:O460"/>
    <mergeCell ref="O461:O482"/>
    <mergeCell ref="O400:O421"/>
    <mergeCell ref="O387:O399"/>
    <mergeCell ref="O360:O386"/>
    <mergeCell ref="T300:T319"/>
    <mergeCell ref="S121:S141"/>
    <mergeCell ref="O161:O180"/>
    <mergeCell ref="P91:P120"/>
    <mergeCell ref="S340:S359"/>
    <mergeCell ref="S300:S319"/>
    <mergeCell ref="R683:R692"/>
    <mergeCell ref="N673:N682"/>
    <mergeCell ref="O673:O682"/>
    <mergeCell ref="Q633:Q642"/>
    <mergeCell ref="N663:N672"/>
    <mergeCell ref="O663:O672"/>
    <mergeCell ref="P663:P672"/>
    <mergeCell ref="Q663:Q672"/>
    <mergeCell ref="R663:R672"/>
    <mergeCell ref="Q683:Q692"/>
    <mergeCell ref="N643:N652"/>
    <mergeCell ref="N683:N692"/>
    <mergeCell ref="P653:P662"/>
    <mergeCell ref="Q653:Q662"/>
    <mergeCell ref="O653:O662"/>
    <mergeCell ref="P643:P652"/>
    <mergeCell ref="Q643:Q652"/>
    <mergeCell ref="O643:O652"/>
    <mergeCell ref="P683:P692"/>
    <mergeCell ref="O683:O692"/>
    <mergeCell ref="N653:N662"/>
    <mergeCell ref="P673:P682"/>
    <mergeCell ref="Q673:Q682"/>
    <mergeCell ref="R673:R682"/>
    <mergeCell ref="N31:N50"/>
    <mergeCell ref="N11:N30"/>
    <mergeCell ref="N543:N562"/>
    <mergeCell ref="N519:N542"/>
    <mergeCell ref="O519:O542"/>
    <mergeCell ref="X91:X120"/>
    <mergeCell ref="X221:X239"/>
    <mergeCell ref="X387:X399"/>
    <mergeCell ref="X240:X259"/>
    <mergeCell ref="X51:X70"/>
    <mergeCell ref="X142:X160"/>
    <mergeCell ref="X121:X141"/>
    <mergeCell ref="X161:X180"/>
    <mergeCell ref="O320:O339"/>
    <mergeCell ref="T240:T259"/>
    <mergeCell ref="S240:S259"/>
    <mergeCell ref="T161:T180"/>
    <mergeCell ref="T142:T160"/>
    <mergeCell ref="T121:T141"/>
    <mergeCell ref="R221:R239"/>
    <mergeCell ref="O280:O299"/>
    <mergeCell ref="P161:P180"/>
    <mergeCell ref="P221:P239"/>
    <mergeCell ref="P300:P319"/>
    <mergeCell ref="A693:G693"/>
    <mergeCell ref="D7:D9"/>
    <mergeCell ref="O31:O50"/>
    <mergeCell ref="O11:O30"/>
    <mergeCell ref="N633:N642"/>
    <mergeCell ref="N623:N632"/>
    <mergeCell ref="P543:P562"/>
    <mergeCell ref="P623:P632"/>
    <mergeCell ref="O633:O642"/>
    <mergeCell ref="O543:O562"/>
    <mergeCell ref="O623:O632"/>
    <mergeCell ref="P51:P70"/>
    <mergeCell ref="O300:O319"/>
    <mergeCell ref="O51:O70"/>
    <mergeCell ref="P31:P50"/>
    <mergeCell ref="P11:P30"/>
    <mergeCell ref="O142:O160"/>
    <mergeCell ref="O121:O141"/>
    <mergeCell ref="O91:O120"/>
    <mergeCell ref="P142:P160"/>
    <mergeCell ref="P121:P141"/>
    <mergeCell ref="O340:O359"/>
    <mergeCell ref="P280:P299"/>
    <mergeCell ref="B284:C285"/>
    <mergeCell ref="Q623:Q632"/>
    <mergeCell ref="O483:O504"/>
    <mergeCell ref="O221:O239"/>
    <mergeCell ref="N505:N518"/>
    <mergeCell ref="N142:N160"/>
    <mergeCell ref="S422:S460"/>
    <mergeCell ref="N563:N583"/>
    <mergeCell ref="P563:P583"/>
    <mergeCell ref="N593:N602"/>
    <mergeCell ref="Q505:Q518"/>
    <mergeCell ref="N584:N592"/>
    <mergeCell ref="O584:O592"/>
    <mergeCell ref="O181:O200"/>
    <mergeCell ref="P181:P200"/>
    <mergeCell ref="Q584:Q592"/>
    <mergeCell ref="S400:S421"/>
    <mergeCell ref="P320:P339"/>
    <mergeCell ref="Q221:Q239"/>
    <mergeCell ref="Q161:Q180"/>
    <mergeCell ref="R422:R460"/>
    <mergeCell ref="R400:R421"/>
    <mergeCell ref="P483:P504"/>
    <mergeCell ref="Q483:Q504"/>
    <mergeCell ref="P519:P542"/>
    <mergeCell ref="Q519:Q542"/>
    <mergeCell ref="P584:P592"/>
    <mergeCell ref="T584:T592"/>
    <mergeCell ref="U584:U592"/>
    <mergeCell ref="N603:N612"/>
    <mergeCell ref="O603:O612"/>
    <mergeCell ref="P603:P612"/>
    <mergeCell ref="Q603:Q612"/>
    <mergeCell ref="R603:R612"/>
    <mergeCell ref="S603:S612"/>
    <mergeCell ref="Q543:Q562"/>
    <mergeCell ref="S543:S562"/>
    <mergeCell ref="R584:R592"/>
    <mergeCell ref="S584:S592"/>
    <mergeCell ref="R593:R602"/>
    <mergeCell ref="S593:S602"/>
    <mergeCell ref="T593:T602"/>
    <mergeCell ref="U593:U602"/>
    <mergeCell ref="T603:T612"/>
    <mergeCell ref="U603:U612"/>
    <mergeCell ref="U543:U562"/>
    <mergeCell ref="T543:T562"/>
    <mergeCell ref="R543:R562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75"/>
  <sheetData>
    <row r="1" spans="1:2">
      <c r="A1" s="195" t="s">
        <v>449</v>
      </c>
      <c r="B1">
        <v>60</v>
      </c>
    </row>
    <row r="2" spans="1:2">
      <c r="A2" s="195" t="s">
        <v>170</v>
      </c>
      <c r="B2">
        <v>70</v>
      </c>
    </row>
    <row r="3" spans="1:2">
      <c r="A3" s="195" t="s">
        <v>421</v>
      </c>
      <c r="B3">
        <v>62</v>
      </c>
    </row>
    <row r="4" spans="1:2">
      <c r="A4" s="195" t="s">
        <v>447</v>
      </c>
      <c r="B4">
        <v>65</v>
      </c>
    </row>
    <row r="5" spans="1:2">
      <c r="A5" s="195" t="s">
        <v>386</v>
      </c>
      <c r="B5">
        <v>54</v>
      </c>
    </row>
    <row r="6" spans="1:2">
      <c r="A6" s="195" t="s">
        <v>448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Khoa Bui</cp:lastModifiedBy>
  <cp:lastPrinted>2018-10-29T04:22:39Z</cp:lastPrinted>
  <dcterms:created xsi:type="dcterms:W3CDTF">2018-07-19T01:22:54Z</dcterms:created>
  <dcterms:modified xsi:type="dcterms:W3CDTF">2019-03-11T09:58:44Z</dcterms:modified>
</cp:coreProperties>
</file>